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altere\Desktop\buhalterija\2014 I KETVIRTIS\"/>
    </mc:Choice>
  </mc:AlternateContent>
  <bookViews>
    <workbookView xWindow="120" yWindow="15" windowWidth="15195" windowHeight="8190"/>
  </bookViews>
  <sheets>
    <sheet name="FS-20-4" sheetId="3" r:id="rId1"/>
    <sheet name="VRA" sheetId="2" r:id="rId2"/>
    <sheet name="FBA" sheetId="1" r:id="rId3"/>
  </sheets>
  <externalReferences>
    <externalReference r:id="rId4"/>
  </externalReferences>
  <definedNames>
    <definedName name="_xlnm.Print_Titles" localSheetId="2">FBA!$19:$19</definedName>
    <definedName name="_xlnm.Print_Titles" localSheetId="0">'FS-20-4'!$9:$11</definedName>
    <definedName name="_xlnm.Print_Titles" localSheetId="1">VRA!$19:$19</definedName>
  </definedNames>
  <calcPr calcId="152511"/>
</workbook>
</file>

<file path=xl/calcChain.xml><?xml version="1.0" encoding="utf-8"?>
<calcChain xmlns="http://schemas.openxmlformats.org/spreadsheetml/2006/main">
  <c r="G90" i="1" l="1"/>
  <c r="C18" i="3"/>
  <c r="C12" i="3"/>
  <c r="C15" i="3"/>
  <c r="C21" i="3"/>
  <c r="G75" i="1"/>
  <c r="G69" i="1" s="1"/>
  <c r="G64" i="1" s="1"/>
  <c r="M23" i="3"/>
  <c r="M22" i="3"/>
  <c r="M21" i="3" s="1"/>
  <c r="L21" i="3"/>
  <c r="K21" i="3"/>
  <c r="J21" i="3"/>
  <c r="I21" i="3"/>
  <c r="H21" i="3"/>
  <c r="G21" i="3"/>
  <c r="F21" i="3"/>
  <c r="E21" i="3"/>
  <c r="D21" i="3"/>
  <c r="M20" i="3"/>
  <c r="M19" i="3"/>
  <c r="M18" i="3"/>
  <c r="L18" i="3"/>
  <c r="K18" i="3"/>
  <c r="J18" i="3"/>
  <c r="I18" i="3"/>
  <c r="H18" i="3"/>
  <c r="G18" i="3"/>
  <c r="F18" i="3"/>
  <c r="E18" i="3"/>
  <c r="D18" i="3"/>
  <c r="M17" i="3"/>
  <c r="M16" i="3"/>
  <c r="L15" i="3"/>
  <c r="K15" i="3"/>
  <c r="J15" i="3"/>
  <c r="I15" i="3"/>
  <c r="H15" i="3"/>
  <c r="G15" i="3"/>
  <c r="F15" i="3"/>
  <c r="E15" i="3"/>
  <c r="D15" i="3"/>
  <c r="M14" i="3"/>
  <c r="M13" i="3"/>
  <c r="L12" i="3"/>
  <c r="K12" i="3"/>
  <c r="J12" i="3"/>
  <c r="J24" i="3" s="1"/>
  <c r="I12" i="3"/>
  <c r="H12" i="3"/>
  <c r="G12" i="3"/>
  <c r="F12" i="3"/>
  <c r="F24" i="3" s="1"/>
  <c r="E12" i="3"/>
  <c r="D12" i="3"/>
  <c r="H50" i="2"/>
  <c r="I46" i="2"/>
  <c r="H46" i="2"/>
  <c r="I30" i="2"/>
  <c r="H30" i="2"/>
  <c r="I27" i="2"/>
  <c r="H27" i="2"/>
  <c r="I21" i="2"/>
  <c r="I20" i="2" s="1"/>
  <c r="H21" i="2"/>
  <c r="H20" i="2" s="1"/>
  <c r="F90" i="1"/>
  <c r="G86" i="1"/>
  <c r="G84" i="1" s="1"/>
  <c r="F86" i="1"/>
  <c r="F75" i="1"/>
  <c r="F69" i="1" s="1"/>
  <c r="F64" i="1" s="1"/>
  <c r="G65" i="1"/>
  <c r="F65" i="1"/>
  <c r="G59" i="1"/>
  <c r="F59" i="1"/>
  <c r="G49" i="1"/>
  <c r="F49" i="1"/>
  <c r="G42" i="1"/>
  <c r="F42" i="1"/>
  <c r="G27" i="1"/>
  <c r="F27" i="1"/>
  <c r="G21" i="1"/>
  <c r="G20" i="1" s="1"/>
  <c r="F21" i="1"/>
  <c r="F41" i="1" l="1"/>
  <c r="H45" i="2"/>
  <c r="H53" i="2" s="1"/>
  <c r="H55" i="2" s="1"/>
  <c r="F84" i="1"/>
  <c r="F94" i="1" s="1"/>
  <c r="F20" i="1"/>
  <c r="G41" i="1"/>
  <c r="G58" i="1" s="1"/>
  <c r="I45" i="2"/>
  <c r="I53" i="2" s="1"/>
  <c r="I55" i="2" s="1"/>
  <c r="D24" i="3"/>
  <c r="H24" i="3"/>
  <c r="G94" i="1"/>
  <c r="E24" i="3"/>
  <c r="I24" i="3"/>
  <c r="G24" i="3"/>
  <c r="K24" i="3"/>
  <c r="L24" i="3"/>
  <c r="M15" i="3"/>
  <c r="M12" i="3"/>
  <c r="C24" i="3"/>
  <c r="M24" i="3" l="1"/>
  <c r="F58" i="1"/>
  <c r="I84" i="1" s="1"/>
</calcChain>
</file>

<file path=xl/sharedStrings.xml><?xml version="1.0" encoding="utf-8"?>
<sst xmlns="http://schemas.openxmlformats.org/spreadsheetml/2006/main" count="351" uniqueCount="260">
  <si>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</si>
  <si>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</si>
  <si>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</si>
  <si>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KYBARTŲ VAIKŲ LOPŠELIS - DARŽELIS "KREGŽDUTĖ"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</si>
  <si>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</si>
  <si>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t>J.Basanavičiaus g.82A Kybartai</t>
  </si>
  <si>
    <t>(viešojo sektoriaus subjekto, parengusio finansinės būklės ataskaitą (konsoliduotąją finansinės būklės ataskaitą), kodas, adresas)</t>
  </si>
  <si>
    <t>FINANSINĖS BŪKLĖS ATASKAITA</t>
  </si>
  <si>
    <t>(data)</t>
  </si>
  <si>
    <t>Pateikimo valiuta ir tikslumas: litais arba tūkstančiais litų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</si>
  <si>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</si>
  <si>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</si>
  <si>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</si>
  <si>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</si>
  <si>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</si>
  <si>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</si>
  <si>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</si>
  <si>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</si>
  <si>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</si>
  <si>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</si>
  <si>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</si>
  <si>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</si>
  <si>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</si>
  <si>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</si>
  <si>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</si>
  <si>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</si>
  <si>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</si>
  <si>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</si>
  <si>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</si>
  <si>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</si>
  <si>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</si>
  <si>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</si>
  <si>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</si>
  <si>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</si>
  <si>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</si>
  <si>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</si>
  <si>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</si>
  <si>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</si>
  <si>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</si>
  <si>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</si>
  <si>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</si>
  <si>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</si>
  <si>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</si>
  <si>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</si>
  <si>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</si>
  <si>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</si>
  <si>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</si>
  <si>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</si>
  <si>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</si>
  <si>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</si>
  <si>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</si>
  <si>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</si>
  <si>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</si>
  <si>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</si>
  <si>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</si>
  <si>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</si>
  <si>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</si>
  <si>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</si>
  <si>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</si>
  <si>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</si>
  <si>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</si>
  <si>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</si>
  <si>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</si>
  <si>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</si>
  <si>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</si>
  <si>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</si>
  <si>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</si>
  <si>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</si>
  <si>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</si>
  <si>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</si>
  <si>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</si>
  <si>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</si>
  <si>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</si>
  <si>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</si>
  <si>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</si>
  <si>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</si>
  <si>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</si>
  <si>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</si>
  <si>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</si>
  <si>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</si>
  <si>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</si>
  <si>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</si>
  <si>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</si>
  <si>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</si>
  <si>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</si>
  <si>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</si>
  <si>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</si>
  <si>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</si>
  <si>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</si>
  <si>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</si>
  <si>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</si>
  <si>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</si>
  <si>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</si>
  <si>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</si>
  <si>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</si>
  <si>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</si>
  <si>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</si>
  <si>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</si>
  <si>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</si>
  <si>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</si>
  <si>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</si>
  <si>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</si>
  <si>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</si>
  <si>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</si>
  <si>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</si>
  <si>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</si>
  <si>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</si>
  <si>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</si>
  <si>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</si>
  <si>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</si>
  <si>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</si>
  <si>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</si>
  <si>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</si>
  <si>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</si>
  <si>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</si>
  <si>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</si>
  <si>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</si>
  <si>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</si>
  <si>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</si>
  <si>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</si>
  <si>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</si>
  <si>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</si>
  <si>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</si>
  <si>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</si>
  <si>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</si>
  <si>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</si>
  <si>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</si>
  <si>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</si>
  <si>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</si>
  <si>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</si>
  <si>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</si>
  <si>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</si>
  <si>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Lina Mačiulienė</t>
  </si>
  <si>
    <r>
      <t>(teisės aktais įpareigoto pasirašyti asmens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pareigų pavadinimas)                                     (parašas)</t>
    </r>
  </si>
  <si>
    <t>(vardas ir pavardė)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</si>
  <si>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</si>
  <si>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</si>
  <si>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</si>
  <si>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 xml:space="preserve"> KYBARTŲ VAIKŲ LOPŠELIS - DARŽELIS "KREGŽDUTĖ"</t>
  </si>
  <si>
    <t>(viešojo sektoriaus subjekto arba viešojo sektoriaus subjektų grupės pavadinimas)</t>
  </si>
  <si>
    <t>J.Basanavičiaus g. 82A Kybartai, įm.k. 190480219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</si>
  <si>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</si>
  <si>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</si>
  <si>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</si>
  <si>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</si>
  <si>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</si>
  <si>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</si>
  <si>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</si>
  <si>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</si>
  <si>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</si>
  <si>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</si>
  <si>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</si>
  <si>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</si>
  <si>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</si>
  <si>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</si>
  <si>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</si>
  <si>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</si>
  <si>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</si>
  <si>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</si>
  <si>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</si>
  <si>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</si>
  <si>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</si>
  <si>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</si>
  <si>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</si>
  <si>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</si>
  <si>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</si>
  <si>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</si>
  <si>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</si>
  <si>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</si>
  <si>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</si>
  <si>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</si>
  <si>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</si>
  <si>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</si>
  <si>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</si>
  <si>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</si>
  <si>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</si>
  <si>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</si>
  <si>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</si>
  <si>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</si>
  <si>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</si>
  <si>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</si>
  <si>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</si>
  <si>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</si>
  <si>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</si>
  <si>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</si>
  <si>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</si>
  <si>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</si>
  <si>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</si>
  <si>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</si>
  <si>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</si>
  <si>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</si>
  <si>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</si>
  <si>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</si>
  <si>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</si>
  <si>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</si>
  <si>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</si>
  <si>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</si>
  <si>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</si>
  <si>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</si>
  <si>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</si>
  <si>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</si>
  <si>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</si>
  <si>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</si>
  <si>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</si>
  <si>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</si>
  <si>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</si>
  <si>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</si>
  <si>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</si>
  <si>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</si>
  <si>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</si>
  <si>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</si>
  <si>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</si>
  <si>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</si>
  <si>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</si>
  <si>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</si>
  <si>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</si>
  <si>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</si>
  <si>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                            (parašas)</t>
  </si>
  <si>
    <t xml:space="preserve">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</si>
  <si>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</si>
  <si>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</si>
  <si>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</si>
  <si>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</si>
  <si>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</si>
  <si>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</si>
  <si>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</si>
  <si>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</si>
  <si>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  <charset val="186"/>
      </rPr>
      <t xml:space="preserve"> </t>
    </r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</si>
  <si>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</si>
  <si>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</si>
  <si>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</si>
  <si>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</si>
  <si>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</si>
  <si>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</si>
  <si>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</si>
  <si>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</si>
  <si>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</si>
  <si>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</si>
  <si>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</si>
  <si>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</si>
  <si>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</si>
  <si>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</si>
  <si>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</si>
  <si>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</si>
  <si>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</si>
  <si>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</si>
  <si>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</si>
  <si>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</si>
  <si>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</si>
  <si>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</si>
  <si>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</si>
  <si>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</si>
  <si>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</si>
  <si>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</si>
  <si>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</si>
  <si>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</si>
  <si>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</si>
  <si>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PAGAL 2014 M.KOVO 31 D. DUOMENIS</t>
  </si>
  <si>
    <t>PAGAL 2014 M.KOVO 31D. DUOMENIS</t>
  </si>
  <si>
    <t>PAGAL 2014 M. KOVO 31D. DUOMENIS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</si>
</sst>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/dd"/>
  </numFmts>
  <fonts count="16" x14ac:knownFonts="1">
    <font>
      <sz val="10"/>
      <name val="Arial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Arial"/>
      <family val="2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8"/>
      <name val="Times New Roman"/>
      <family val="1"/>
      <charset val="186"/>
    </font>
    <font>
      <b/>
      <strike/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7" fillId="0" borderId="0"/>
  </cellStyleXfs>
  <cellXfs count="196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 wrapText="1"/>
    </xf>
    <xf numFmtId="164" fontId="1" fillId="2" borderId="7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164" fontId="1" fillId="0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9" fillId="4" borderId="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9" fillId="4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center"/>
    </xf>
    <xf numFmtId="0" fontId="9" fillId="4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9" fillId="4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9" fillId="4" borderId="2" xfId="0" applyFont="1" applyFill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4" borderId="2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14" fontId="1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justify" vertical="center"/>
    </xf>
    <xf numFmtId="0" fontId="0" fillId="2" borderId="0" xfId="0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14" fontId="1" fillId="2" borderId="0" xfId="0" applyNumberFormat="1" applyFont="1" applyFill="1" applyBorder="1" applyAlignment="1">
      <alignment horizontal="center" vertical="center" wrapText="1"/>
    </xf>
  </cellXfs>
  <cellStyles count="2">
    <cellStyle name="Įprastas" xfId="0" builtinId="0"/>
    <cellStyle name="Normal_17 VSAFAS_lyginamasis_4-19_priedai_2009-09-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rsiunt.Metin&#279;s%20ataskait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BA"/>
      <sheetName val="VRA"/>
      <sheetName val="GTPA"/>
      <sheetName val="PSA"/>
      <sheetName val="NT-13-1"/>
      <sheetName val="MT-12-1"/>
      <sheetName val="BT-16-3"/>
      <sheetName val="BT-16-4"/>
      <sheetName val="Ats-8-1"/>
      <sheetName val="IA-6-6"/>
      <sheetName val="GS-17-7"/>
      <sheetName val="GS-17-6"/>
      <sheetName val="PPekv-17-8"/>
      <sheetName val="FS-20-4"/>
      <sheetName val="FSL-20-5"/>
      <sheetName val="ATID-18-3"/>
      <sheetName val="ATID-18-4"/>
      <sheetName val="TrMS-17-12"/>
      <sheetName val="KP-10-2"/>
      <sheetName val="FIVPS-6-4"/>
      <sheetName val="SEGM-25-1"/>
      <sheetName val="INTvertė-19-6"/>
      <sheetName val="NĮ-19-8"/>
      <sheetName val="FNįsip-19-4"/>
      <sheetName val="IFN-19-5"/>
      <sheetName val="PNĮ-19-7"/>
      <sheetName val="ĮSIPval-17-13"/>
    </sheetNames>
    <sheetDataSet>
      <sheetData sheetId="0">
        <row r="59">
          <cell r="F59">
            <v>415285</v>
          </cell>
        </row>
        <row r="62">
          <cell r="F62">
            <v>0</v>
          </cell>
        </row>
      </sheetData>
      <sheetData sheetId="1">
        <row r="55">
          <cell r="H55">
            <v>-2706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>
        <row r="17">
          <cell r="C17">
            <v>0</v>
          </cell>
          <cell r="F17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A7" workbookViewId="0">
      <selection activeCell="J15" sqref="J15"/>
    </sheetView>
  </sheetViews>
  <sheetFormatPr defaultRowHeight="15" x14ac:dyDescent="0.2"/>
  <cols>
    <col min="1" max="1" width="4.5703125" style="126" customWidth="1"/>
    <col min="2" max="2" width="29" style="127" customWidth="1"/>
    <col min="3" max="3" width="11" style="127" customWidth="1"/>
    <col min="4" max="4" width="11.85546875" style="127" customWidth="1"/>
    <col min="5" max="5" width="11.28515625" style="127" customWidth="1"/>
    <col min="6" max="6" width="12.7109375" style="127" customWidth="1"/>
    <col min="7" max="7" width="8.85546875" style="127" customWidth="1"/>
    <col min="8" max="8" width="10.85546875" style="127" customWidth="1"/>
    <col min="9" max="9" width="11.85546875" style="127" customWidth="1"/>
    <col min="10" max="10" width="11.5703125" style="127" customWidth="1"/>
    <col min="11" max="11" width="7.42578125" style="127" customWidth="1"/>
    <col min="12" max="12" width="11" style="127" customWidth="1"/>
    <col min="13" max="13" width="12.42578125" style="127" customWidth="1"/>
    <col min="14" max="16384" width="9.140625" style="127"/>
  </cols>
  <sheetData>
    <row r="1" spans="1:14" x14ac:dyDescent="0.2">
      <c r="I1" s="127" t="s">
        <v>218</v>
      </c>
      <c r="K1" s="144"/>
      <c r="L1" s="144"/>
      <c r="M1" s="144"/>
      <c r="N1" s="144"/>
    </row>
    <row r="2" spans="1:14" x14ac:dyDescent="0.2">
      <c r="I2" s="127" t="s">
        <v>219</v>
      </c>
      <c r="K2" s="144"/>
      <c r="L2" s="144"/>
      <c r="M2" s="144"/>
      <c r="N2" s="144"/>
    </row>
    <row r="4" spans="1:14" x14ac:dyDescent="0.2">
      <c r="A4" s="154" t="s">
        <v>220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</row>
    <row r="5" spans="1:14" x14ac:dyDescent="0.2">
      <c r="A5" s="154" t="s">
        <v>221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</row>
    <row r="7" spans="1:14" x14ac:dyDescent="0.2">
      <c r="A7" s="154" t="s">
        <v>222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</row>
    <row r="8" spans="1:14" x14ac:dyDescent="0.2">
      <c r="F8" s="157" t="s">
        <v>259</v>
      </c>
      <c r="G8" s="157"/>
      <c r="H8" s="157"/>
      <c r="I8" s="157"/>
    </row>
    <row r="9" spans="1:14" ht="15" customHeight="1" x14ac:dyDescent="0.2">
      <c r="A9" s="155" t="s">
        <v>10</v>
      </c>
      <c r="B9" s="155" t="s">
        <v>223</v>
      </c>
      <c r="C9" s="155" t="s">
        <v>224</v>
      </c>
      <c r="D9" s="155" t="s">
        <v>225</v>
      </c>
      <c r="E9" s="155"/>
      <c r="F9" s="155"/>
      <c r="G9" s="155"/>
      <c r="H9" s="155"/>
      <c r="I9" s="155"/>
      <c r="J9" s="155"/>
      <c r="K9" s="155"/>
      <c r="L9" s="155"/>
      <c r="M9" s="156" t="s">
        <v>226</v>
      </c>
    </row>
    <row r="10" spans="1:14" ht="100.5" customHeight="1" x14ac:dyDescent="0.2">
      <c r="A10" s="155"/>
      <c r="B10" s="155"/>
      <c r="C10" s="155"/>
      <c r="D10" s="128" t="s">
        <v>227</v>
      </c>
      <c r="E10" s="128" t="s">
        <v>228</v>
      </c>
      <c r="F10" s="128" t="s">
        <v>229</v>
      </c>
      <c r="G10" s="128" t="s">
        <v>230</v>
      </c>
      <c r="H10" s="128" t="s">
        <v>231</v>
      </c>
      <c r="I10" s="145" t="s">
        <v>232</v>
      </c>
      <c r="J10" s="128" t="s">
        <v>233</v>
      </c>
      <c r="K10" s="10" t="s">
        <v>234</v>
      </c>
      <c r="L10" s="146" t="s">
        <v>235</v>
      </c>
      <c r="M10" s="156"/>
    </row>
    <row r="11" spans="1:14" x14ac:dyDescent="0.2">
      <c r="A11" s="147">
        <v>1</v>
      </c>
      <c r="B11" s="147">
        <v>2</v>
      </c>
      <c r="C11" s="147">
        <v>3</v>
      </c>
      <c r="D11" s="147">
        <v>4</v>
      </c>
      <c r="E11" s="147">
        <v>5</v>
      </c>
      <c r="F11" s="147">
        <v>6</v>
      </c>
      <c r="G11" s="147">
        <v>7</v>
      </c>
      <c r="H11" s="147">
        <v>8</v>
      </c>
      <c r="I11" s="147">
        <v>9</v>
      </c>
      <c r="J11" s="147">
        <v>10</v>
      </c>
      <c r="K11" s="148" t="s">
        <v>236</v>
      </c>
      <c r="L11" s="147">
        <v>12</v>
      </c>
      <c r="M11" s="53">
        <v>13</v>
      </c>
    </row>
    <row r="12" spans="1:14" ht="63.75" x14ac:dyDescent="0.2">
      <c r="A12" s="49" t="s">
        <v>237</v>
      </c>
      <c r="B12" s="149" t="s">
        <v>238</v>
      </c>
      <c r="C12" s="150">
        <f>C13+C14</f>
        <v>0</v>
      </c>
      <c r="D12" s="150">
        <f>D13+D14</f>
        <v>45399</v>
      </c>
      <c r="E12" s="150">
        <f t="shared" ref="E12:K12" si="0">E13+E14</f>
        <v>0</v>
      </c>
      <c r="F12" s="150">
        <f t="shared" si="0"/>
        <v>2</v>
      </c>
      <c r="G12" s="150">
        <f t="shared" si="0"/>
        <v>0</v>
      </c>
      <c r="H12" s="150">
        <f t="shared" si="0"/>
        <v>0</v>
      </c>
      <c r="I12" s="150">
        <f t="shared" si="0"/>
        <v>-46029</v>
      </c>
      <c r="J12" s="150">
        <f t="shared" si="0"/>
        <v>0</v>
      </c>
      <c r="K12" s="150">
        <f t="shared" si="0"/>
        <v>0</v>
      </c>
      <c r="L12" s="150">
        <f>IF(L13+L14='[1]FSL-20-5'!F13-'[1]FSL-20-5'!C13,L13+L14,0)</f>
        <v>0</v>
      </c>
      <c r="M12" s="150">
        <f>M13+M14</f>
        <v>-628</v>
      </c>
    </row>
    <row r="13" spans="1:14" ht="15" customHeight="1" x14ac:dyDescent="0.2">
      <c r="A13" s="147" t="s">
        <v>239</v>
      </c>
      <c r="B13" s="151" t="s">
        <v>240</v>
      </c>
      <c r="C13" s="152">
        <v>0</v>
      </c>
      <c r="D13" s="153">
        <v>979</v>
      </c>
      <c r="E13" s="153"/>
      <c r="F13" s="153">
        <v>2</v>
      </c>
      <c r="G13" s="153"/>
      <c r="H13" s="153"/>
      <c r="I13" s="153">
        <v>-1609</v>
      </c>
      <c r="J13" s="153"/>
      <c r="K13" s="153"/>
      <c r="L13" s="153"/>
      <c r="M13" s="150">
        <f>C13+D13+E13+F13+G13-H13+I13-J13-K13+L13</f>
        <v>-628</v>
      </c>
    </row>
    <row r="14" spans="1:14" ht="15" customHeight="1" x14ac:dyDescent="0.2">
      <c r="A14" s="147" t="s">
        <v>241</v>
      </c>
      <c r="B14" s="151" t="s">
        <v>242</v>
      </c>
      <c r="C14" s="152"/>
      <c r="D14" s="153">
        <v>44420</v>
      </c>
      <c r="E14" s="153"/>
      <c r="F14" s="153"/>
      <c r="G14" s="153"/>
      <c r="H14" s="153"/>
      <c r="I14" s="153">
        <v>-44420</v>
      </c>
      <c r="J14" s="153"/>
      <c r="K14" s="153"/>
      <c r="L14" s="153"/>
      <c r="M14" s="150">
        <f>C14+D14+E14+F14+G14-H14+I14-J14-K14+L14</f>
        <v>0</v>
      </c>
    </row>
    <row r="15" spans="1:14" ht="68.25" customHeight="1" x14ac:dyDescent="0.2">
      <c r="A15" s="49" t="s">
        <v>243</v>
      </c>
      <c r="B15" s="149" t="s">
        <v>244</v>
      </c>
      <c r="C15" s="150">
        <f>C16+C17</f>
        <v>387113</v>
      </c>
      <c r="D15" s="150">
        <f t="shared" ref="D15:K15" si="1">D16+D17</f>
        <v>103898</v>
      </c>
      <c r="E15" s="150">
        <f t="shared" si="1"/>
        <v>0</v>
      </c>
      <c r="F15" s="150">
        <f t="shared" si="1"/>
        <v>0</v>
      </c>
      <c r="G15" s="150">
        <f t="shared" si="1"/>
        <v>0</v>
      </c>
      <c r="H15" s="150">
        <f t="shared" si="1"/>
        <v>0</v>
      </c>
      <c r="I15" s="150">
        <f t="shared" si="1"/>
        <v>-106810</v>
      </c>
      <c r="J15" s="150">
        <f t="shared" si="1"/>
        <v>0</v>
      </c>
      <c r="K15" s="150">
        <f t="shared" si="1"/>
        <v>0</v>
      </c>
      <c r="L15" s="150">
        <f>IF(L16+L17='[1]FSL-20-5'!F14-'[1]FSL-20-5'!C14,L16+L17,0)</f>
        <v>0</v>
      </c>
      <c r="M15" s="150">
        <f>M16+M17</f>
        <v>384201</v>
      </c>
    </row>
    <row r="16" spans="1:14" ht="15" customHeight="1" x14ac:dyDescent="0.2">
      <c r="A16" s="147" t="s">
        <v>245</v>
      </c>
      <c r="B16" s="151" t="s">
        <v>240</v>
      </c>
      <c r="C16" s="153">
        <v>387113</v>
      </c>
      <c r="D16" s="153">
        <v>4964</v>
      </c>
      <c r="E16" s="153"/>
      <c r="F16" s="153"/>
      <c r="G16" s="153"/>
      <c r="H16" s="153"/>
      <c r="I16" s="153">
        <v>-7876</v>
      </c>
      <c r="J16" s="153"/>
      <c r="K16" s="153"/>
      <c r="L16" s="153"/>
      <c r="M16" s="150">
        <f>C16+D16+E16+F16-G16-H16+I16-J16-K16+L16</f>
        <v>384201</v>
      </c>
    </row>
    <row r="17" spans="1:13" ht="15" customHeight="1" x14ac:dyDescent="0.2">
      <c r="A17" s="147" t="s">
        <v>246</v>
      </c>
      <c r="B17" s="151" t="s">
        <v>242</v>
      </c>
      <c r="C17" s="153">
        <v>0</v>
      </c>
      <c r="D17" s="153">
        <v>98934</v>
      </c>
      <c r="E17" s="153"/>
      <c r="F17" s="153"/>
      <c r="G17" s="153"/>
      <c r="H17" s="153"/>
      <c r="I17" s="153">
        <v>-98934</v>
      </c>
      <c r="J17" s="153"/>
      <c r="K17" s="153"/>
      <c r="L17" s="153"/>
      <c r="M17" s="150">
        <f>C17+D17+E17+F17+G17-H17+I17-J17-K17+L17</f>
        <v>0</v>
      </c>
    </row>
    <row r="18" spans="1:13" ht="90" customHeight="1" x14ac:dyDescent="0.2">
      <c r="A18" s="49" t="s">
        <v>247</v>
      </c>
      <c r="B18" s="149" t="s">
        <v>248</v>
      </c>
      <c r="C18" s="150">
        <f>C20+C19</f>
        <v>0</v>
      </c>
      <c r="D18" s="150">
        <f t="shared" ref="D18:K18" si="2">D19+D20</f>
        <v>2821</v>
      </c>
      <c r="E18" s="150">
        <f t="shared" si="2"/>
        <v>0</v>
      </c>
      <c r="F18" s="150">
        <f t="shared" si="2"/>
        <v>0</v>
      </c>
      <c r="G18" s="150">
        <f t="shared" si="2"/>
        <v>0</v>
      </c>
      <c r="H18" s="150">
        <f t="shared" si="2"/>
        <v>0</v>
      </c>
      <c r="I18" s="150">
        <f t="shared" si="2"/>
        <v>-2821</v>
      </c>
      <c r="J18" s="150">
        <f t="shared" si="2"/>
        <v>0</v>
      </c>
      <c r="K18" s="150">
        <f t="shared" si="2"/>
        <v>0</v>
      </c>
      <c r="L18" s="150">
        <f>IF(L19+L20='[1]FSL-20-5'!F15-'[1]FSL-20-5'!C15,L19+L20,0)</f>
        <v>0</v>
      </c>
      <c r="M18" s="150">
        <f>IF(M19+M20=[1]FBA!F62,M19+M20,0)</f>
        <v>0</v>
      </c>
    </row>
    <row r="19" spans="1:13" ht="15" customHeight="1" x14ac:dyDescent="0.2">
      <c r="A19" s="147" t="s">
        <v>249</v>
      </c>
      <c r="B19" s="151" t="s">
        <v>240</v>
      </c>
      <c r="C19" s="153">
        <v>0</v>
      </c>
      <c r="D19" s="153">
        <v>2821</v>
      </c>
      <c r="E19" s="153"/>
      <c r="F19" s="153"/>
      <c r="G19" s="153"/>
      <c r="H19" s="153"/>
      <c r="I19" s="153">
        <v>-2821</v>
      </c>
      <c r="J19" s="153"/>
      <c r="K19" s="153"/>
      <c r="L19" s="153"/>
      <c r="M19" s="150">
        <f>C19+D19+E19+F19-G19-H19+I19-J19-K19+L19</f>
        <v>0</v>
      </c>
    </row>
    <row r="20" spans="1:13" ht="15" customHeight="1" x14ac:dyDescent="0.2">
      <c r="A20" s="147" t="s">
        <v>250</v>
      </c>
      <c r="B20" s="151" t="s">
        <v>242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0">
        <f>C20+D20+E20+F20+G20-H20+I20-J20-K20+L20</f>
        <v>0</v>
      </c>
    </row>
    <row r="21" spans="1:13" ht="15" customHeight="1" x14ac:dyDescent="0.2">
      <c r="A21" s="49" t="s">
        <v>251</v>
      </c>
      <c r="B21" s="149" t="s">
        <v>252</v>
      </c>
      <c r="C21" s="150">
        <f>C22+C23</f>
        <v>4790</v>
      </c>
      <c r="D21" s="150">
        <f t="shared" ref="D21:K21" si="3">D22+D23</f>
        <v>0</v>
      </c>
      <c r="E21" s="150">
        <f t="shared" si="3"/>
        <v>0</v>
      </c>
      <c r="F21" s="150">
        <f t="shared" si="3"/>
        <v>0</v>
      </c>
      <c r="G21" s="150">
        <f t="shared" si="3"/>
        <v>0</v>
      </c>
      <c r="H21" s="150">
        <f t="shared" si="3"/>
        <v>0</v>
      </c>
      <c r="I21" s="150">
        <f t="shared" si="3"/>
        <v>-357</v>
      </c>
      <c r="J21" s="150">
        <f t="shared" si="3"/>
        <v>0</v>
      </c>
      <c r="K21" s="150">
        <f t="shared" si="3"/>
        <v>0</v>
      </c>
      <c r="L21" s="150">
        <f>IF(L22+L23='[1]FSL-20-5'!F16-'[1]FSL-20-5'!C16,L22+L23,0)</f>
        <v>0</v>
      </c>
      <c r="M21" s="150">
        <f>M22+M23</f>
        <v>4433</v>
      </c>
    </row>
    <row r="22" spans="1:13" ht="15" customHeight="1" x14ac:dyDescent="0.2">
      <c r="A22" s="147" t="s">
        <v>253</v>
      </c>
      <c r="B22" s="151" t="s">
        <v>240</v>
      </c>
      <c r="C22" s="153">
        <v>4790</v>
      </c>
      <c r="D22" s="153">
        <v>0</v>
      </c>
      <c r="E22" s="153"/>
      <c r="F22" s="153"/>
      <c r="G22" s="153"/>
      <c r="H22" s="153"/>
      <c r="I22" s="153">
        <v>-357</v>
      </c>
      <c r="J22" s="153"/>
      <c r="K22" s="153"/>
      <c r="L22" s="153"/>
      <c r="M22" s="150">
        <f>C22+D22+E22+F22+G22-H22+I22-J22-K22+L22</f>
        <v>4433</v>
      </c>
    </row>
    <row r="23" spans="1:13" ht="15" customHeight="1" x14ac:dyDescent="0.2">
      <c r="A23" s="147" t="s">
        <v>254</v>
      </c>
      <c r="B23" s="151" t="s">
        <v>242</v>
      </c>
      <c r="C23" s="153">
        <v>0</v>
      </c>
      <c r="D23" s="153"/>
      <c r="E23" s="153"/>
      <c r="F23" s="153"/>
      <c r="G23" s="153"/>
      <c r="H23" s="153"/>
      <c r="I23" s="153">
        <v>0</v>
      </c>
      <c r="J23" s="153"/>
      <c r="K23" s="153"/>
      <c r="L23" s="153"/>
      <c r="M23" s="150">
        <f>C23+D23+E23+F23++G23+H23+I23+J23+K23+L23</f>
        <v>0</v>
      </c>
    </row>
    <row r="24" spans="1:13" ht="19.5" customHeight="1" x14ac:dyDescent="0.2">
      <c r="A24" s="49" t="s">
        <v>255</v>
      </c>
      <c r="B24" s="149" t="s">
        <v>256</v>
      </c>
      <c r="C24" s="150">
        <f>C12+C15+C21+C18</f>
        <v>391903</v>
      </c>
      <c r="D24" s="150">
        <f t="shared" ref="D24:K24" si="4">D12+D15+D18+D21</f>
        <v>152118</v>
      </c>
      <c r="E24" s="150">
        <f t="shared" si="4"/>
        <v>0</v>
      </c>
      <c r="F24" s="150">
        <f t="shared" si="4"/>
        <v>2</v>
      </c>
      <c r="G24" s="150">
        <f t="shared" si="4"/>
        <v>0</v>
      </c>
      <c r="H24" s="150">
        <f t="shared" si="4"/>
        <v>0</v>
      </c>
      <c r="I24" s="150">
        <f t="shared" si="4"/>
        <v>-156017</v>
      </c>
      <c r="J24" s="150">
        <f t="shared" si="4"/>
        <v>0</v>
      </c>
      <c r="K24" s="150">
        <f t="shared" si="4"/>
        <v>0</v>
      </c>
      <c r="L24" s="150">
        <f>IF(L12+L15+L18+L21='[1]FSL-20-5'!F17-'[1]FSL-20-5'!C17,L12+L15+L18+L21,0)</f>
        <v>0</v>
      </c>
      <c r="M24" s="150">
        <f>M12+M15+M18+M21</f>
        <v>388006</v>
      </c>
    </row>
  </sheetData>
  <mergeCells count="9">
    <mergeCell ref="A4:M4"/>
    <mergeCell ref="A5:M5"/>
    <mergeCell ref="A7:M7"/>
    <mergeCell ref="A9:A10"/>
    <mergeCell ref="B9:B10"/>
    <mergeCell ref="C9:C10"/>
    <mergeCell ref="D9:L9"/>
    <mergeCell ref="M9:M10"/>
    <mergeCell ref="F8:I8"/>
  </mergeCells>
  <pageMargins left="0.35433070866141736" right="0.15748031496062992" top="0" bottom="0" header="0.11811023622047245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13" workbookViewId="0">
      <selection activeCell="K22" sqref="K22"/>
    </sheetView>
  </sheetViews>
  <sheetFormatPr defaultRowHeight="12.75" x14ac:dyDescent="0.2"/>
  <cols>
    <col min="1" max="1" width="5.5703125" style="123" customWidth="1"/>
    <col min="2" max="2" width="0" style="123" hidden="1" customWidth="1"/>
    <col min="3" max="3" width="30.140625" style="123" customWidth="1"/>
    <col min="4" max="4" width="18.28515625" style="123" customWidth="1"/>
    <col min="5" max="5" width="0" style="123" hidden="1" customWidth="1"/>
    <col min="6" max="6" width="11.7109375" style="123" customWidth="1"/>
    <col min="7" max="7" width="8.5703125" style="123" customWidth="1"/>
    <col min="8" max="8" width="12.140625" style="123" customWidth="1"/>
    <col min="9" max="9" width="13.140625" style="123" customWidth="1"/>
    <col min="10" max="16384" width="9.140625" style="123"/>
  </cols>
  <sheetData>
    <row r="1" spans="1:9" ht="15.75" x14ac:dyDescent="0.2">
      <c r="D1" s="124"/>
      <c r="G1" s="123" t="s">
        <v>135</v>
      </c>
      <c r="H1" s="125"/>
      <c r="I1" s="125"/>
    </row>
    <row r="2" spans="1:9" ht="15.75" x14ac:dyDescent="0.2">
      <c r="G2" s="123" t="s">
        <v>1</v>
      </c>
      <c r="H2" s="125"/>
      <c r="I2" s="125"/>
    </row>
    <row r="4" spans="1:9" ht="15.75" x14ac:dyDescent="0.2">
      <c r="A4" s="177" t="s">
        <v>136</v>
      </c>
      <c r="B4" s="177"/>
      <c r="C4" s="177"/>
      <c r="D4" s="177"/>
      <c r="E4" s="177"/>
      <c r="F4" s="177"/>
      <c r="G4" s="177"/>
      <c r="H4" s="177"/>
      <c r="I4" s="177"/>
    </row>
    <row r="5" spans="1:9" ht="15.75" x14ac:dyDescent="0.2">
      <c r="A5" s="178" t="s">
        <v>137</v>
      </c>
      <c r="B5" s="178"/>
      <c r="C5" s="178"/>
      <c r="D5" s="178"/>
      <c r="E5" s="178"/>
      <c r="F5" s="178"/>
      <c r="G5" s="178"/>
      <c r="H5" s="178"/>
      <c r="I5" s="178"/>
    </row>
    <row r="6" spans="1:9" ht="15.75" x14ac:dyDescent="0.2">
      <c r="A6" s="177" t="s">
        <v>138</v>
      </c>
      <c r="B6" s="177"/>
      <c r="C6" s="177"/>
      <c r="D6" s="177"/>
      <c r="E6" s="177"/>
      <c r="F6" s="177"/>
      <c r="G6" s="177"/>
      <c r="H6" s="177"/>
      <c r="I6" s="177"/>
    </row>
    <row r="7" spans="1:9" ht="15" x14ac:dyDescent="0.2">
      <c r="A7" s="172" t="s">
        <v>139</v>
      </c>
      <c r="B7" s="172"/>
      <c r="C7" s="172"/>
      <c r="D7" s="172"/>
      <c r="E7" s="172"/>
      <c r="F7" s="172"/>
      <c r="G7" s="172"/>
      <c r="H7" s="172"/>
      <c r="I7" s="172"/>
    </row>
    <row r="8" spans="1:9" ht="15" x14ac:dyDescent="0.2">
      <c r="A8" s="172" t="s">
        <v>140</v>
      </c>
      <c r="B8" s="172"/>
      <c r="C8" s="172"/>
      <c r="D8" s="172"/>
      <c r="E8" s="172"/>
      <c r="F8" s="172"/>
      <c r="G8" s="172"/>
      <c r="H8" s="172"/>
      <c r="I8" s="172"/>
    </row>
    <row r="9" spans="1:9" ht="15" x14ac:dyDescent="0.2">
      <c r="A9" s="172" t="s">
        <v>141</v>
      </c>
      <c r="B9" s="172"/>
      <c r="C9" s="172"/>
      <c r="D9" s="172"/>
      <c r="E9" s="172"/>
      <c r="F9" s="172"/>
      <c r="G9" s="172"/>
      <c r="H9" s="172"/>
      <c r="I9" s="172"/>
    </row>
    <row r="10" spans="1:9" ht="15" x14ac:dyDescent="0.2">
      <c r="A10" s="172" t="s">
        <v>142</v>
      </c>
      <c r="B10" s="172"/>
      <c r="C10" s="172"/>
      <c r="D10" s="172"/>
      <c r="E10" s="172"/>
      <c r="F10" s="172"/>
      <c r="G10" s="172"/>
      <c r="H10" s="172"/>
      <c r="I10" s="172"/>
    </row>
    <row r="11" spans="1:9" ht="15" x14ac:dyDescent="0.2">
      <c r="A11" s="179"/>
      <c r="B11" s="179"/>
      <c r="C11" s="179"/>
      <c r="D11" s="179"/>
      <c r="E11" s="179"/>
      <c r="F11" s="179"/>
      <c r="G11" s="179"/>
      <c r="H11" s="179"/>
      <c r="I11" s="179"/>
    </row>
    <row r="12" spans="1:9" ht="14.25" x14ac:dyDescent="0.2">
      <c r="A12" s="154" t="s">
        <v>143</v>
      </c>
      <c r="B12" s="154"/>
      <c r="C12" s="154"/>
      <c r="D12" s="154"/>
      <c r="E12" s="154"/>
      <c r="F12" s="154"/>
      <c r="G12" s="154"/>
      <c r="H12" s="154"/>
      <c r="I12" s="154"/>
    </row>
    <row r="13" spans="1:9" ht="15" x14ac:dyDescent="0.2">
      <c r="A13" s="172"/>
      <c r="B13" s="172"/>
      <c r="C13" s="172"/>
      <c r="D13" s="172"/>
      <c r="E13" s="172"/>
      <c r="F13" s="172"/>
      <c r="G13" s="172"/>
      <c r="H13" s="172"/>
      <c r="I13" s="172"/>
    </row>
    <row r="14" spans="1:9" ht="14.25" x14ac:dyDescent="0.2">
      <c r="A14" s="154" t="s">
        <v>257</v>
      </c>
      <c r="B14" s="154"/>
      <c r="C14" s="154"/>
      <c r="D14" s="154"/>
      <c r="E14" s="154"/>
      <c r="F14" s="154"/>
      <c r="G14" s="154"/>
      <c r="H14" s="154"/>
      <c r="I14" s="154"/>
    </row>
    <row r="15" spans="1:9" ht="9.75" customHeight="1" x14ac:dyDescent="0.2">
      <c r="A15" s="126"/>
      <c r="B15" s="127"/>
      <c r="C15" s="127"/>
      <c r="D15" s="127"/>
      <c r="E15" s="127"/>
      <c r="F15" s="127"/>
      <c r="G15" s="127"/>
      <c r="H15" s="127"/>
      <c r="I15" s="127"/>
    </row>
    <row r="16" spans="1:9" ht="15" x14ac:dyDescent="0.2">
      <c r="A16" s="176">
        <v>41738</v>
      </c>
      <c r="B16" s="172"/>
      <c r="C16" s="172"/>
      <c r="D16" s="172"/>
      <c r="E16" s="172"/>
      <c r="F16" s="172"/>
      <c r="G16" s="172"/>
      <c r="H16" s="172"/>
      <c r="I16" s="172"/>
    </row>
    <row r="17" spans="1:9" ht="15" x14ac:dyDescent="0.2">
      <c r="A17" s="172" t="s">
        <v>8</v>
      </c>
      <c r="B17" s="172"/>
      <c r="C17" s="172"/>
      <c r="D17" s="172"/>
      <c r="E17" s="172"/>
      <c r="F17" s="172"/>
      <c r="G17" s="172"/>
      <c r="H17" s="172"/>
      <c r="I17" s="172"/>
    </row>
    <row r="18" spans="1:9" s="127" customFormat="1" ht="15" customHeight="1" x14ac:dyDescent="0.2">
      <c r="A18" s="173" t="s">
        <v>9</v>
      </c>
      <c r="B18" s="173"/>
      <c r="C18" s="173"/>
      <c r="D18" s="173"/>
      <c r="E18" s="173"/>
      <c r="F18" s="173"/>
      <c r="G18" s="173"/>
      <c r="H18" s="173"/>
      <c r="I18" s="173"/>
    </row>
    <row r="19" spans="1:9" s="130" customFormat="1" ht="50.1" customHeight="1" x14ac:dyDescent="0.2">
      <c r="A19" s="174" t="s">
        <v>10</v>
      </c>
      <c r="B19" s="174"/>
      <c r="C19" s="174" t="s">
        <v>11</v>
      </c>
      <c r="D19" s="174"/>
      <c r="E19" s="174"/>
      <c r="F19" s="174"/>
      <c r="G19" s="128" t="s">
        <v>144</v>
      </c>
      <c r="H19" s="129" t="s">
        <v>145</v>
      </c>
      <c r="I19" s="129" t="s">
        <v>146</v>
      </c>
    </row>
    <row r="20" spans="1:9" ht="15.75" customHeight="1" x14ac:dyDescent="0.2">
      <c r="A20" s="131" t="s">
        <v>15</v>
      </c>
      <c r="B20" s="132" t="s">
        <v>147</v>
      </c>
      <c r="C20" s="163" t="s">
        <v>147</v>
      </c>
      <c r="D20" s="163"/>
      <c r="E20" s="163"/>
      <c r="F20" s="163"/>
      <c r="G20" s="132"/>
      <c r="H20" s="132">
        <f>H21+H26+H27</f>
        <v>222488</v>
      </c>
      <c r="I20" s="132">
        <f>I21+I26+I27</f>
        <v>208361</v>
      </c>
    </row>
    <row r="21" spans="1:9" ht="15.75" customHeight="1" x14ac:dyDescent="0.2">
      <c r="A21" s="133" t="s">
        <v>17</v>
      </c>
      <c r="B21" s="134" t="s">
        <v>148</v>
      </c>
      <c r="C21" s="175" t="s">
        <v>148</v>
      </c>
      <c r="D21" s="175"/>
      <c r="E21" s="175"/>
      <c r="F21" s="175"/>
      <c r="G21" s="134"/>
      <c r="H21" s="132">
        <f>H22+H23+H24+H25</f>
        <v>203126</v>
      </c>
      <c r="I21" s="132">
        <f>I22+I23+I24+I25</f>
        <v>193782</v>
      </c>
    </row>
    <row r="22" spans="1:9" ht="15.75" customHeight="1" x14ac:dyDescent="0.2">
      <c r="A22" s="135" t="s">
        <v>149</v>
      </c>
      <c r="B22" s="136" t="s">
        <v>85</v>
      </c>
      <c r="C22" s="170" t="s">
        <v>85</v>
      </c>
      <c r="D22" s="170"/>
      <c r="E22" s="170"/>
      <c r="F22" s="170"/>
      <c r="G22" s="136"/>
      <c r="H22" s="137">
        <v>66857</v>
      </c>
      <c r="I22" s="135">
        <v>51340</v>
      </c>
    </row>
    <row r="23" spans="1:9" ht="15.75" customHeight="1" x14ac:dyDescent="0.2">
      <c r="A23" s="135" t="s">
        <v>150</v>
      </c>
      <c r="B23" s="138" t="s">
        <v>151</v>
      </c>
      <c r="C23" s="168" t="s">
        <v>151</v>
      </c>
      <c r="D23" s="168"/>
      <c r="E23" s="168"/>
      <c r="F23" s="168"/>
      <c r="G23" s="138"/>
      <c r="H23" s="138">
        <v>131484</v>
      </c>
      <c r="I23" s="135">
        <v>138601</v>
      </c>
    </row>
    <row r="24" spans="1:9" ht="15.75" customHeight="1" x14ac:dyDescent="0.2">
      <c r="A24" s="135" t="s">
        <v>152</v>
      </c>
      <c r="B24" s="136" t="s">
        <v>153</v>
      </c>
      <c r="C24" s="168" t="s">
        <v>153</v>
      </c>
      <c r="D24" s="168"/>
      <c r="E24" s="168"/>
      <c r="F24" s="168"/>
      <c r="G24" s="136"/>
      <c r="H24" s="138">
        <v>2821</v>
      </c>
      <c r="I24" s="135">
        <v>2371</v>
      </c>
    </row>
    <row r="25" spans="1:9" ht="15.75" customHeight="1" x14ac:dyDescent="0.2">
      <c r="A25" s="135" t="s">
        <v>154</v>
      </c>
      <c r="B25" s="138" t="s">
        <v>155</v>
      </c>
      <c r="C25" s="168" t="s">
        <v>155</v>
      </c>
      <c r="D25" s="168"/>
      <c r="E25" s="168"/>
      <c r="F25" s="168"/>
      <c r="G25" s="138"/>
      <c r="H25" s="138">
        <v>1964</v>
      </c>
      <c r="I25" s="135">
        <v>1470</v>
      </c>
    </row>
    <row r="26" spans="1:9" ht="15.75" customHeight="1" x14ac:dyDescent="0.2">
      <c r="A26" s="135" t="s">
        <v>29</v>
      </c>
      <c r="B26" s="136" t="s">
        <v>156</v>
      </c>
      <c r="C26" s="168" t="s">
        <v>156</v>
      </c>
      <c r="D26" s="168"/>
      <c r="E26" s="168"/>
      <c r="F26" s="168"/>
      <c r="G26" s="136"/>
      <c r="H26" s="139"/>
      <c r="I26" s="140"/>
    </row>
    <row r="27" spans="1:9" ht="15.75" customHeight="1" x14ac:dyDescent="0.2">
      <c r="A27" s="133" t="s">
        <v>51</v>
      </c>
      <c r="B27" s="134" t="s">
        <v>157</v>
      </c>
      <c r="C27" s="171" t="s">
        <v>157</v>
      </c>
      <c r="D27" s="171"/>
      <c r="E27" s="171"/>
      <c r="F27" s="171"/>
      <c r="G27" s="134"/>
      <c r="H27" s="132">
        <f>H28+H29</f>
        <v>19362</v>
      </c>
      <c r="I27" s="132">
        <f>I28+I29</f>
        <v>14579</v>
      </c>
    </row>
    <row r="28" spans="1:9" ht="15.75" customHeight="1" x14ac:dyDescent="0.2">
      <c r="A28" s="135" t="s">
        <v>158</v>
      </c>
      <c r="B28" s="138" t="s">
        <v>159</v>
      </c>
      <c r="C28" s="168" t="s">
        <v>159</v>
      </c>
      <c r="D28" s="168"/>
      <c r="E28" s="168"/>
      <c r="F28" s="168"/>
      <c r="G28" s="138"/>
      <c r="H28" s="138">
        <v>19362</v>
      </c>
      <c r="I28" s="135">
        <v>14579</v>
      </c>
    </row>
    <row r="29" spans="1:9" ht="15.75" customHeight="1" x14ac:dyDescent="0.2">
      <c r="A29" s="135" t="s">
        <v>160</v>
      </c>
      <c r="B29" s="138" t="s">
        <v>161</v>
      </c>
      <c r="C29" s="168" t="s">
        <v>161</v>
      </c>
      <c r="D29" s="168"/>
      <c r="E29" s="168"/>
      <c r="F29" s="168"/>
      <c r="G29" s="138"/>
      <c r="H29" s="139"/>
      <c r="I29" s="140"/>
    </row>
    <row r="30" spans="1:9" ht="15.75" customHeight="1" x14ac:dyDescent="0.2">
      <c r="A30" s="131" t="s">
        <v>55</v>
      </c>
      <c r="B30" s="132" t="s">
        <v>162</v>
      </c>
      <c r="C30" s="163" t="s">
        <v>162</v>
      </c>
      <c r="D30" s="163"/>
      <c r="E30" s="163"/>
      <c r="F30" s="163"/>
      <c r="G30" s="132"/>
      <c r="H30" s="132">
        <f>SUM(H31:H44)</f>
        <v>-228747</v>
      </c>
      <c r="I30" s="132">
        <f>SUM(I31:I44)</f>
        <v>-209223</v>
      </c>
    </row>
    <row r="31" spans="1:9" ht="15.75" customHeight="1" x14ac:dyDescent="0.2">
      <c r="A31" s="135" t="s">
        <v>17</v>
      </c>
      <c r="B31" s="136" t="s">
        <v>163</v>
      </c>
      <c r="C31" s="168" t="s">
        <v>164</v>
      </c>
      <c r="D31" s="168"/>
      <c r="E31" s="168"/>
      <c r="F31" s="168"/>
      <c r="G31" s="136"/>
      <c r="H31" s="138">
        <v>-168103</v>
      </c>
      <c r="I31" s="135">
        <v>-155534</v>
      </c>
    </row>
    <row r="32" spans="1:9" ht="15.75" customHeight="1" x14ac:dyDescent="0.2">
      <c r="A32" s="135" t="s">
        <v>29</v>
      </c>
      <c r="B32" s="136" t="s">
        <v>165</v>
      </c>
      <c r="C32" s="168" t="s">
        <v>166</v>
      </c>
      <c r="D32" s="168"/>
      <c r="E32" s="168"/>
      <c r="F32" s="168"/>
      <c r="G32" s="136"/>
      <c r="H32" s="138">
        <v>-2957</v>
      </c>
      <c r="I32" s="135">
        <v>-3253</v>
      </c>
    </row>
    <row r="33" spans="1:9" ht="15.75" customHeight="1" x14ac:dyDescent="0.2">
      <c r="A33" s="135" t="s">
        <v>51</v>
      </c>
      <c r="B33" s="136" t="s">
        <v>167</v>
      </c>
      <c r="C33" s="168" t="s">
        <v>168</v>
      </c>
      <c r="D33" s="168"/>
      <c r="E33" s="168"/>
      <c r="F33" s="168"/>
      <c r="G33" s="136"/>
      <c r="H33" s="138">
        <v>-20742</v>
      </c>
      <c r="I33" s="135">
        <v>-25372</v>
      </c>
    </row>
    <row r="34" spans="1:9" ht="15.75" customHeight="1" x14ac:dyDescent="0.2">
      <c r="A34" s="135" t="s">
        <v>53</v>
      </c>
      <c r="B34" s="136" t="s">
        <v>169</v>
      </c>
      <c r="C34" s="170" t="s">
        <v>170</v>
      </c>
      <c r="D34" s="170"/>
      <c r="E34" s="170"/>
      <c r="F34" s="170"/>
      <c r="G34" s="136"/>
      <c r="H34" s="138"/>
      <c r="I34" s="135"/>
    </row>
    <row r="35" spans="1:9" ht="15.75" customHeight="1" x14ac:dyDescent="0.2">
      <c r="A35" s="135" t="s">
        <v>80</v>
      </c>
      <c r="B35" s="136" t="s">
        <v>171</v>
      </c>
      <c r="C35" s="170" t="s">
        <v>172</v>
      </c>
      <c r="D35" s="170"/>
      <c r="E35" s="170"/>
      <c r="F35" s="170"/>
      <c r="G35" s="136"/>
      <c r="H35" s="138"/>
      <c r="I35" s="135"/>
    </row>
    <row r="36" spans="1:9" ht="15.75" customHeight="1" x14ac:dyDescent="0.2">
      <c r="A36" s="135" t="s">
        <v>173</v>
      </c>
      <c r="B36" s="136" t="s">
        <v>174</v>
      </c>
      <c r="C36" s="170" t="s">
        <v>175</v>
      </c>
      <c r="D36" s="170"/>
      <c r="E36" s="170"/>
      <c r="F36" s="170"/>
      <c r="G36" s="136"/>
      <c r="H36" s="138">
        <v>-584</v>
      </c>
      <c r="I36" s="135">
        <v>-636</v>
      </c>
    </row>
    <row r="37" spans="1:9" ht="15.75" customHeight="1" x14ac:dyDescent="0.2">
      <c r="A37" s="135" t="s">
        <v>176</v>
      </c>
      <c r="B37" s="136" t="s">
        <v>177</v>
      </c>
      <c r="C37" s="170" t="s">
        <v>178</v>
      </c>
      <c r="D37" s="170"/>
      <c r="E37" s="170"/>
      <c r="F37" s="170"/>
      <c r="G37" s="136"/>
      <c r="H37" s="138"/>
      <c r="I37" s="138"/>
    </row>
    <row r="38" spans="1:9" ht="12.75" customHeight="1" x14ac:dyDescent="0.2">
      <c r="A38" s="135" t="s">
        <v>179</v>
      </c>
      <c r="B38" s="136" t="s">
        <v>180</v>
      </c>
      <c r="C38" s="168" t="s">
        <v>180</v>
      </c>
      <c r="D38" s="168"/>
      <c r="E38" s="168"/>
      <c r="F38" s="168"/>
      <c r="G38" s="136"/>
      <c r="H38" s="138"/>
      <c r="I38" s="138"/>
    </row>
    <row r="39" spans="1:9" ht="12.75" customHeight="1" x14ac:dyDescent="0.2">
      <c r="A39" s="135" t="s">
        <v>181</v>
      </c>
      <c r="B39" s="136" t="s">
        <v>182</v>
      </c>
      <c r="C39" s="170" t="s">
        <v>182</v>
      </c>
      <c r="D39" s="170"/>
      <c r="E39" s="170"/>
      <c r="F39" s="170"/>
      <c r="G39" s="136"/>
      <c r="H39" s="138">
        <v>-26492</v>
      </c>
      <c r="I39" s="138">
        <v>-15471</v>
      </c>
    </row>
    <row r="40" spans="1:9" ht="15.75" customHeight="1" x14ac:dyDescent="0.2">
      <c r="A40" s="135" t="s">
        <v>183</v>
      </c>
      <c r="B40" s="136" t="s">
        <v>184</v>
      </c>
      <c r="C40" s="168" t="s">
        <v>185</v>
      </c>
      <c r="D40" s="168"/>
      <c r="E40" s="168"/>
      <c r="F40" s="168"/>
      <c r="G40" s="136"/>
      <c r="H40" s="138"/>
      <c r="I40" s="138"/>
    </row>
    <row r="41" spans="1:9" ht="15.75" customHeight="1" x14ac:dyDescent="0.2">
      <c r="A41" s="135" t="s">
        <v>186</v>
      </c>
      <c r="B41" s="136" t="s">
        <v>187</v>
      </c>
      <c r="C41" s="168" t="s">
        <v>188</v>
      </c>
      <c r="D41" s="168"/>
      <c r="E41" s="168"/>
      <c r="F41" s="168"/>
      <c r="G41" s="136"/>
      <c r="H41" s="138"/>
      <c r="I41" s="138"/>
    </row>
    <row r="42" spans="1:9" ht="15.75" customHeight="1" x14ac:dyDescent="0.2">
      <c r="A42" s="135" t="s">
        <v>189</v>
      </c>
      <c r="B42" s="136" t="s">
        <v>190</v>
      </c>
      <c r="C42" s="168" t="s">
        <v>191</v>
      </c>
      <c r="D42" s="168"/>
      <c r="E42" s="168"/>
      <c r="F42" s="168"/>
      <c r="G42" s="136"/>
      <c r="H42" s="138"/>
      <c r="I42" s="138"/>
    </row>
    <row r="43" spans="1:9" ht="15.75" customHeight="1" x14ac:dyDescent="0.2">
      <c r="A43" s="135" t="s">
        <v>192</v>
      </c>
      <c r="B43" s="136" t="s">
        <v>193</v>
      </c>
      <c r="C43" s="168" t="s">
        <v>194</v>
      </c>
      <c r="D43" s="168"/>
      <c r="E43" s="168"/>
      <c r="F43" s="168"/>
      <c r="G43" s="136"/>
      <c r="H43" s="138">
        <v>-5441</v>
      </c>
      <c r="I43" s="138">
        <v>-5116</v>
      </c>
    </row>
    <row r="44" spans="1:9" ht="15.75" customHeight="1" x14ac:dyDescent="0.2">
      <c r="A44" s="135" t="s">
        <v>195</v>
      </c>
      <c r="B44" s="136" t="s">
        <v>196</v>
      </c>
      <c r="C44" s="166" t="s">
        <v>197</v>
      </c>
      <c r="D44" s="166"/>
      <c r="E44" s="166"/>
      <c r="F44" s="166"/>
      <c r="G44" s="136"/>
      <c r="H44" s="138">
        <v>-4428</v>
      </c>
      <c r="I44" s="138">
        <v>-3841</v>
      </c>
    </row>
    <row r="45" spans="1:9" ht="15.75" customHeight="1" x14ac:dyDescent="0.2">
      <c r="A45" s="132" t="s">
        <v>57</v>
      </c>
      <c r="B45" s="141" t="s">
        <v>198</v>
      </c>
      <c r="C45" s="165" t="s">
        <v>198</v>
      </c>
      <c r="D45" s="165"/>
      <c r="E45" s="165"/>
      <c r="F45" s="165"/>
      <c r="G45" s="141"/>
      <c r="H45" s="132">
        <f>H20+H30</f>
        <v>-6259</v>
      </c>
      <c r="I45" s="132">
        <f>I20+I30</f>
        <v>-862</v>
      </c>
    </row>
    <row r="46" spans="1:9" ht="15.75" customHeight="1" x14ac:dyDescent="0.2">
      <c r="A46" s="132" t="s">
        <v>83</v>
      </c>
      <c r="B46" s="132" t="s">
        <v>199</v>
      </c>
      <c r="C46" s="169" t="s">
        <v>199</v>
      </c>
      <c r="D46" s="169"/>
      <c r="E46" s="169"/>
      <c r="F46" s="169"/>
      <c r="G46" s="132"/>
      <c r="H46" s="132">
        <f>H47-H48+H49</f>
        <v>0</v>
      </c>
      <c r="I46" s="132">
        <f>I47-I48+I49</f>
        <v>0</v>
      </c>
    </row>
    <row r="47" spans="1:9" ht="15.75" customHeight="1" x14ac:dyDescent="0.2">
      <c r="A47" s="138" t="s">
        <v>200</v>
      </c>
      <c r="B47" s="136" t="s">
        <v>201</v>
      </c>
      <c r="C47" s="166" t="s">
        <v>202</v>
      </c>
      <c r="D47" s="166"/>
      <c r="E47" s="166"/>
      <c r="F47" s="166"/>
      <c r="G47" s="138"/>
      <c r="H47" s="138">
        <v>0</v>
      </c>
      <c r="I47" s="138">
        <v>0</v>
      </c>
    </row>
    <row r="48" spans="1:9" ht="15.75" customHeight="1" x14ac:dyDescent="0.2">
      <c r="A48" s="138" t="s">
        <v>29</v>
      </c>
      <c r="B48" s="136" t="s">
        <v>203</v>
      </c>
      <c r="C48" s="166" t="s">
        <v>203</v>
      </c>
      <c r="D48" s="166"/>
      <c r="E48" s="166"/>
      <c r="F48" s="166"/>
      <c r="G48" s="138"/>
      <c r="H48" s="138"/>
      <c r="I48" s="138"/>
    </row>
    <row r="49" spans="1:9" ht="15.75" x14ac:dyDescent="0.2">
      <c r="A49" s="138" t="s">
        <v>204</v>
      </c>
      <c r="B49" s="136" t="s">
        <v>205</v>
      </c>
      <c r="C49" s="166" t="s">
        <v>206</v>
      </c>
      <c r="D49" s="166"/>
      <c r="E49" s="166"/>
      <c r="F49" s="166"/>
      <c r="G49" s="138"/>
      <c r="H49" s="138">
        <v>0</v>
      </c>
      <c r="I49" s="138">
        <v>0</v>
      </c>
    </row>
    <row r="50" spans="1:9" ht="15.75" x14ac:dyDescent="0.2">
      <c r="A50" s="139" t="s">
        <v>90</v>
      </c>
      <c r="B50" s="142" t="s">
        <v>207</v>
      </c>
      <c r="C50" s="162" t="s">
        <v>207</v>
      </c>
      <c r="D50" s="162"/>
      <c r="E50" s="162"/>
      <c r="F50" s="162"/>
      <c r="G50" s="139"/>
      <c r="H50" s="139">
        <f>'[1]FIVPS-6-4'!D20</f>
        <v>0</v>
      </c>
      <c r="I50" s="139"/>
    </row>
    <row r="51" spans="1:9" ht="30" customHeight="1" x14ac:dyDescent="0.2">
      <c r="A51" s="139" t="s">
        <v>116</v>
      </c>
      <c r="B51" s="142" t="s">
        <v>208</v>
      </c>
      <c r="C51" s="167" t="s">
        <v>208</v>
      </c>
      <c r="D51" s="167"/>
      <c r="E51" s="167"/>
      <c r="F51" s="167"/>
      <c r="G51" s="139"/>
      <c r="H51" s="139"/>
      <c r="I51" s="139"/>
    </row>
    <row r="52" spans="1:9" ht="15.75" x14ac:dyDescent="0.2">
      <c r="A52" s="139" t="s">
        <v>128</v>
      </c>
      <c r="B52" s="142" t="s">
        <v>209</v>
      </c>
      <c r="C52" s="162" t="s">
        <v>209</v>
      </c>
      <c r="D52" s="162"/>
      <c r="E52" s="162"/>
      <c r="F52" s="162"/>
      <c r="G52" s="139"/>
      <c r="H52" s="139"/>
      <c r="I52" s="139"/>
    </row>
    <row r="53" spans="1:9" ht="30" customHeight="1" x14ac:dyDescent="0.2">
      <c r="A53" s="132" t="s">
        <v>210</v>
      </c>
      <c r="B53" s="132" t="s">
        <v>211</v>
      </c>
      <c r="C53" s="163" t="s">
        <v>211</v>
      </c>
      <c r="D53" s="163"/>
      <c r="E53" s="163"/>
      <c r="F53" s="163"/>
      <c r="G53" s="132"/>
      <c r="H53" s="132">
        <f>H45+H46+H50+H51+H52</f>
        <v>-6259</v>
      </c>
      <c r="I53" s="132">
        <f>I45+I46+I50+I51+I52</f>
        <v>-862</v>
      </c>
    </row>
    <row r="54" spans="1:9" ht="15.75" x14ac:dyDescent="0.2">
      <c r="A54" s="139" t="s">
        <v>17</v>
      </c>
      <c r="B54" s="139" t="s">
        <v>212</v>
      </c>
      <c r="C54" s="164" t="s">
        <v>212</v>
      </c>
      <c r="D54" s="164"/>
      <c r="E54" s="164"/>
      <c r="F54" s="164"/>
      <c r="G54" s="139"/>
      <c r="H54" s="139"/>
      <c r="I54" s="139"/>
    </row>
    <row r="55" spans="1:9" ht="15.75" x14ac:dyDescent="0.2">
      <c r="A55" s="132" t="s">
        <v>213</v>
      </c>
      <c r="B55" s="141" t="s">
        <v>214</v>
      </c>
      <c r="C55" s="165" t="s">
        <v>214</v>
      </c>
      <c r="D55" s="165"/>
      <c r="E55" s="165"/>
      <c r="F55" s="165"/>
      <c r="G55" s="132"/>
      <c r="H55" s="132">
        <f>H53+H54</f>
        <v>-6259</v>
      </c>
      <c r="I55" s="132">
        <f>I53+I54</f>
        <v>-862</v>
      </c>
    </row>
    <row r="56" spans="1:9" ht="15.75" x14ac:dyDescent="0.2">
      <c r="A56" s="138" t="s">
        <v>17</v>
      </c>
      <c r="B56" s="136" t="s">
        <v>215</v>
      </c>
      <c r="C56" s="166" t="s">
        <v>215</v>
      </c>
      <c r="D56" s="166"/>
      <c r="E56" s="166"/>
      <c r="F56" s="166"/>
      <c r="G56" s="138"/>
      <c r="H56" s="138"/>
      <c r="I56" s="138"/>
    </row>
    <row r="57" spans="1:9" ht="15.75" x14ac:dyDescent="0.2">
      <c r="A57" s="138" t="s">
        <v>29</v>
      </c>
      <c r="B57" s="136" t="s">
        <v>216</v>
      </c>
      <c r="C57" s="166" t="s">
        <v>216</v>
      </c>
      <c r="D57" s="166"/>
      <c r="E57" s="166"/>
      <c r="F57" s="166"/>
      <c r="G57" s="138"/>
      <c r="H57" s="138"/>
      <c r="I57" s="138"/>
    </row>
    <row r="58" spans="1:9" x14ac:dyDescent="0.2">
      <c r="A58" s="130"/>
      <c r="B58" s="130"/>
      <c r="C58" s="130"/>
      <c r="D58" s="130"/>
      <c r="G58" s="143"/>
      <c r="H58" s="143"/>
      <c r="I58" s="143"/>
    </row>
    <row r="59" spans="1:9" ht="12.75" customHeight="1" x14ac:dyDescent="0.2">
      <c r="A59" s="158" t="s">
        <v>131</v>
      </c>
      <c r="B59" s="158"/>
      <c r="C59" s="158"/>
      <c r="D59" s="158"/>
      <c r="E59" s="158"/>
      <c r="F59" s="158"/>
      <c r="G59" s="158"/>
      <c r="H59" s="159" t="s">
        <v>132</v>
      </c>
      <c r="I59" s="159"/>
    </row>
    <row r="60" spans="1:9" s="127" customFormat="1" ht="34.5" customHeight="1" x14ac:dyDescent="0.2">
      <c r="A60" s="160" t="s">
        <v>217</v>
      </c>
      <c r="B60" s="160"/>
      <c r="C60" s="160"/>
      <c r="D60" s="160"/>
      <c r="E60" s="160"/>
      <c r="F60" s="160"/>
      <c r="G60" s="160"/>
      <c r="H60" s="161" t="s">
        <v>134</v>
      </c>
      <c r="I60" s="161"/>
    </row>
  </sheetData>
  <mergeCells count="58">
    <mergeCell ref="A16:I16"/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C27:F27"/>
    <mergeCell ref="A17:I17"/>
    <mergeCell ref="A18:I18"/>
    <mergeCell ref="A19:B19"/>
    <mergeCell ref="C19:F19"/>
    <mergeCell ref="C20:F20"/>
    <mergeCell ref="C21:F21"/>
    <mergeCell ref="C22:F22"/>
    <mergeCell ref="C23:F23"/>
    <mergeCell ref="C24:F24"/>
    <mergeCell ref="C25:F25"/>
    <mergeCell ref="C26:F26"/>
    <mergeCell ref="C39:F39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51:F51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A59:G59"/>
    <mergeCell ref="H59:I59"/>
    <mergeCell ref="A60:G60"/>
    <mergeCell ref="H60:I60"/>
    <mergeCell ref="C52:F52"/>
    <mergeCell ref="C53:F53"/>
    <mergeCell ref="C54:F54"/>
    <mergeCell ref="C55:F55"/>
    <mergeCell ref="C56:F56"/>
    <mergeCell ref="C57:F57"/>
  </mergeCells>
  <pageMargins left="1.1811023622047245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topLeftCell="A4" workbookViewId="0">
      <selection activeCell="K92" sqref="K92"/>
    </sheetView>
  </sheetViews>
  <sheetFormatPr defaultRowHeight="12.75" x14ac:dyDescent="0.2"/>
  <cols>
    <col min="1" max="1" width="6" style="4" customWidth="1"/>
    <col min="2" max="2" width="3.140625" style="5" customWidth="1"/>
    <col min="3" max="3" width="2.7109375" style="5" customWidth="1"/>
    <col min="4" max="4" width="53.5703125" style="5" customWidth="1"/>
    <col min="5" max="5" width="7.7109375" style="2" customWidth="1"/>
    <col min="6" max="7" width="13" style="4" customWidth="1"/>
    <col min="8" max="16384" width="9.140625" style="4"/>
  </cols>
  <sheetData>
    <row r="1" spans="1:7" x14ac:dyDescent="0.2">
      <c r="A1" s="1"/>
      <c r="B1" s="2"/>
      <c r="C1" s="2"/>
      <c r="D1" s="2"/>
      <c r="E1" s="3"/>
      <c r="F1" s="1"/>
      <c r="G1" s="1"/>
    </row>
    <row r="2" spans="1:7" ht="12.75" customHeight="1" x14ac:dyDescent="0.2">
      <c r="E2" s="190" t="s">
        <v>0</v>
      </c>
      <c r="F2" s="190"/>
      <c r="G2" s="190"/>
    </row>
    <row r="3" spans="1:7" ht="12.75" customHeight="1" x14ac:dyDescent="0.2">
      <c r="E3" s="191" t="s">
        <v>1</v>
      </c>
      <c r="F3" s="191"/>
      <c r="G3" s="191"/>
    </row>
    <row r="5" spans="1:7" ht="12.75" customHeight="1" x14ac:dyDescent="0.2">
      <c r="A5" s="192" t="s">
        <v>2</v>
      </c>
      <c r="B5" s="192"/>
      <c r="C5" s="192"/>
      <c r="D5" s="192"/>
      <c r="E5" s="192"/>
      <c r="F5" s="192"/>
      <c r="G5" s="192"/>
    </row>
    <row r="6" spans="1:7" x14ac:dyDescent="0.2">
      <c r="A6" s="192"/>
      <c r="B6" s="192"/>
      <c r="C6" s="192"/>
      <c r="D6" s="192"/>
      <c r="E6" s="192"/>
      <c r="F6" s="192"/>
      <c r="G6" s="192"/>
    </row>
    <row r="7" spans="1:7" ht="12.75" customHeight="1" x14ac:dyDescent="0.2">
      <c r="A7" s="184" t="s">
        <v>3</v>
      </c>
      <c r="B7" s="184"/>
      <c r="C7" s="184"/>
      <c r="D7" s="184"/>
      <c r="E7" s="184"/>
      <c r="F7" s="184"/>
      <c r="G7" s="184"/>
    </row>
    <row r="8" spans="1:7" ht="12.75" customHeight="1" x14ac:dyDescent="0.2">
      <c r="A8" s="184" t="s">
        <v>4</v>
      </c>
      <c r="B8" s="184"/>
      <c r="C8" s="184"/>
      <c r="D8" s="184"/>
      <c r="E8" s="184"/>
      <c r="F8" s="184"/>
      <c r="G8" s="184"/>
    </row>
    <row r="9" spans="1:7" ht="12.75" customHeight="1" x14ac:dyDescent="0.2">
      <c r="A9" s="184" t="s">
        <v>5</v>
      </c>
      <c r="B9" s="184"/>
      <c r="C9" s="184"/>
      <c r="D9" s="184"/>
      <c r="E9" s="184"/>
      <c r="F9" s="184"/>
      <c r="G9" s="184"/>
    </row>
    <row r="10" spans="1:7" ht="12.75" customHeight="1" x14ac:dyDescent="0.2">
      <c r="A10" s="193" t="s">
        <v>6</v>
      </c>
      <c r="B10" s="193"/>
      <c r="C10" s="193"/>
      <c r="D10" s="193"/>
      <c r="E10" s="193"/>
      <c r="F10" s="193"/>
      <c r="G10" s="193"/>
    </row>
    <row r="11" spans="1:7" x14ac:dyDescent="0.2">
      <c r="A11" s="193"/>
      <c r="B11" s="193"/>
      <c r="C11" s="193"/>
      <c r="D11" s="193"/>
      <c r="E11" s="193"/>
      <c r="F11" s="193"/>
      <c r="G11" s="193"/>
    </row>
    <row r="12" spans="1:7" ht="12.75" customHeight="1" x14ac:dyDescent="0.2">
      <c r="A12" s="194"/>
      <c r="B12" s="194"/>
      <c r="C12" s="194"/>
      <c r="D12" s="194"/>
      <c r="E12" s="194"/>
    </row>
    <row r="13" spans="1:7" ht="12.75" customHeight="1" x14ac:dyDescent="0.2">
      <c r="A13" s="192" t="s">
        <v>7</v>
      </c>
      <c r="B13" s="192"/>
      <c r="C13" s="192"/>
      <c r="D13" s="192"/>
      <c r="E13" s="192"/>
      <c r="F13" s="192"/>
      <c r="G13" s="192"/>
    </row>
    <row r="14" spans="1:7" ht="12.75" customHeight="1" x14ac:dyDescent="0.2">
      <c r="A14" s="192" t="s">
        <v>258</v>
      </c>
      <c r="B14" s="192"/>
      <c r="C14" s="192"/>
      <c r="D14" s="192"/>
      <c r="E14" s="192"/>
      <c r="F14" s="192"/>
      <c r="G14" s="192"/>
    </row>
    <row r="15" spans="1:7" x14ac:dyDescent="0.2">
      <c r="A15" s="6"/>
      <c r="B15" s="7"/>
      <c r="C15" s="7"/>
      <c r="D15" s="7"/>
      <c r="E15" s="7"/>
      <c r="F15" s="8"/>
      <c r="G15" s="8"/>
    </row>
    <row r="16" spans="1:7" ht="12.75" customHeight="1" x14ac:dyDescent="0.2">
      <c r="A16" s="195">
        <v>41738</v>
      </c>
      <c r="B16" s="184"/>
      <c r="C16" s="184"/>
      <c r="D16" s="184"/>
      <c r="E16" s="184"/>
      <c r="F16" s="184"/>
      <c r="G16" s="184"/>
    </row>
    <row r="17" spans="1:7" ht="12.75" customHeight="1" x14ac:dyDescent="0.2">
      <c r="A17" s="184" t="s">
        <v>8</v>
      </c>
      <c r="B17" s="184"/>
      <c r="C17" s="184"/>
      <c r="D17" s="184"/>
      <c r="E17" s="184"/>
      <c r="F17" s="184"/>
      <c r="G17" s="184"/>
    </row>
    <row r="18" spans="1:7" ht="12.75" customHeight="1" x14ac:dyDescent="0.2">
      <c r="A18" s="6"/>
      <c r="B18" s="9"/>
      <c r="C18" s="9"/>
      <c r="D18" s="185" t="s">
        <v>9</v>
      </c>
      <c r="E18" s="185"/>
      <c r="F18" s="185"/>
      <c r="G18" s="185"/>
    </row>
    <row r="19" spans="1:7" ht="67.5" customHeight="1" x14ac:dyDescent="0.2">
      <c r="A19" s="10" t="s">
        <v>10</v>
      </c>
      <c r="B19" s="186" t="s">
        <v>11</v>
      </c>
      <c r="C19" s="186"/>
      <c r="D19" s="186"/>
      <c r="E19" s="11" t="s">
        <v>12</v>
      </c>
      <c r="F19" s="12" t="s">
        <v>13</v>
      </c>
      <c r="G19" s="12" t="s">
        <v>14</v>
      </c>
    </row>
    <row r="20" spans="1:7" s="5" customFormat="1" ht="12.75" customHeight="1" x14ac:dyDescent="0.2">
      <c r="A20" s="13" t="s">
        <v>15</v>
      </c>
      <c r="B20" s="14" t="s">
        <v>16</v>
      </c>
      <c r="C20" s="15"/>
      <c r="D20" s="16"/>
      <c r="E20" s="17"/>
      <c r="F20" s="18">
        <f>F21+F27+F38+F39</f>
        <v>385940</v>
      </c>
      <c r="G20" s="18">
        <f>G21+G27+G38+G39</f>
        <v>388897</v>
      </c>
    </row>
    <row r="21" spans="1:7" s="5" customFormat="1" ht="12.75" customHeight="1" x14ac:dyDescent="0.2">
      <c r="A21" s="19" t="s">
        <v>17</v>
      </c>
      <c r="B21" s="20" t="s">
        <v>18</v>
      </c>
      <c r="C21" s="21"/>
      <c r="D21" s="22"/>
      <c r="E21" s="17"/>
      <c r="F21" s="23">
        <f>F22+F23+F24+F25+F26</f>
        <v>0</v>
      </c>
      <c r="G21" s="23">
        <f>G22+G23+G24+G25+G26</f>
        <v>0</v>
      </c>
    </row>
    <row r="22" spans="1:7" s="5" customFormat="1" ht="12.75" customHeight="1" x14ac:dyDescent="0.2">
      <c r="A22" s="24" t="s">
        <v>19</v>
      </c>
      <c r="B22" s="25"/>
      <c r="C22" s="26" t="s">
        <v>20</v>
      </c>
      <c r="D22" s="27"/>
      <c r="E22" s="28"/>
      <c r="F22" s="29"/>
      <c r="G22" s="29"/>
    </row>
    <row r="23" spans="1:7" s="5" customFormat="1" ht="12.75" customHeight="1" x14ac:dyDescent="0.2">
      <c r="A23" s="24" t="s">
        <v>21</v>
      </c>
      <c r="B23" s="25"/>
      <c r="C23" s="26" t="s">
        <v>22</v>
      </c>
      <c r="D23" s="30"/>
      <c r="E23" s="31"/>
      <c r="F23" s="29"/>
      <c r="G23" s="29">
        <v>0</v>
      </c>
    </row>
    <row r="24" spans="1:7" s="5" customFormat="1" ht="12.75" customHeight="1" x14ac:dyDescent="0.2">
      <c r="A24" s="24" t="s">
        <v>23</v>
      </c>
      <c r="B24" s="25"/>
      <c r="C24" s="26" t="s">
        <v>24</v>
      </c>
      <c r="D24" s="30"/>
      <c r="E24" s="31"/>
      <c r="F24" s="29"/>
      <c r="G24" s="29"/>
    </row>
    <row r="25" spans="1:7" s="5" customFormat="1" ht="12.75" customHeight="1" x14ac:dyDescent="0.2">
      <c r="A25" s="24" t="s">
        <v>25</v>
      </c>
      <c r="B25" s="25"/>
      <c r="C25" s="26" t="s">
        <v>26</v>
      </c>
      <c r="D25" s="30"/>
      <c r="E25" s="32"/>
      <c r="F25" s="29"/>
      <c r="G25" s="29"/>
    </row>
    <row r="26" spans="1:7" s="5" customFormat="1" ht="12.75" customHeight="1" x14ac:dyDescent="0.2">
      <c r="A26" s="33" t="s">
        <v>27</v>
      </c>
      <c r="B26" s="25"/>
      <c r="C26" s="34" t="s">
        <v>28</v>
      </c>
      <c r="D26" s="27"/>
      <c r="E26" s="32"/>
      <c r="F26" s="29"/>
      <c r="G26" s="29"/>
    </row>
    <row r="27" spans="1:7" s="5" customFormat="1" ht="12.75" customHeight="1" x14ac:dyDescent="0.2">
      <c r="A27" s="35" t="s">
        <v>29</v>
      </c>
      <c r="B27" s="36" t="s">
        <v>30</v>
      </c>
      <c r="C27" s="37"/>
      <c r="D27" s="38"/>
      <c r="E27" s="39"/>
      <c r="F27" s="23">
        <f>F28+F29+F30+F31+F32+F33+F34+F35+F36+F37</f>
        <v>385940</v>
      </c>
      <c r="G27" s="23">
        <f>G28+G29+G30+G31+G32+G33+G34+G35+G36+G37</f>
        <v>388897</v>
      </c>
    </row>
    <row r="28" spans="1:7" s="5" customFormat="1" ht="12.75" customHeight="1" x14ac:dyDescent="0.2">
      <c r="A28" s="24" t="s">
        <v>31</v>
      </c>
      <c r="B28" s="25"/>
      <c r="C28" s="26" t="s">
        <v>32</v>
      </c>
      <c r="D28" s="30"/>
      <c r="E28" s="31"/>
      <c r="F28" s="29"/>
      <c r="G28" s="29"/>
    </row>
    <row r="29" spans="1:7" s="5" customFormat="1" ht="12.75" customHeight="1" x14ac:dyDescent="0.2">
      <c r="A29" s="24" t="s">
        <v>33</v>
      </c>
      <c r="B29" s="25"/>
      <c r="C29" s="26" t="s">
        <v>34</v>
      </c>
      <c r="D29" s="30"/>
      <c r="E29" s="31"/>
      <c r="F29" s="29">
        <v>381132</v>
      </c>
      <c r="G29" s="29">
        <v>383766</v>
      </c>
    </row>
    <row r="30" spans="1:7" s="5" customFormat="1" ht="12.75" customHeight="1" x14ac:dyDescent="0.2">
      <c r="A30" s="24" t="s">
        <v>35</v>
      </c>
      <c r="B30" s="25"/>
      <c r="C30" s="26" t="s">
        <v>36</v>
      </c>
      <c r="D30" s="30"/>
      <c r="E30" s="31"/>
      <c r="F30" s="29"/>
      <c r="G30" s="29"/>
    </row>
    <row r="31" spans="1:7" s="5" customFormat="1" ht="12.75" customHeight="1" x14ac:dyDescent="0.2">
      <c r="A31" s="24" t="s">
        <v>37</v>
      </c>
      <c r="B31" s="25"/>
      <c r="C31" s="26" t="s">
        <v>38</v>
      </c>
      <c r="D31" s="30"/>
      <c r="E31" s="31"/>
      <c r="F31" s="29"/>
      <c r="G31" s="29"/>
    </row>
    <row r="32" spans="1:7" s="5" customFormat="1" ht="12.75" customHeight="1" x14ac:dyDescent="0.2">
      <c r="A32" s="24" t="s">
        <v>39</v>
      </c>
      <c r="B32" s="25"/>
      <c r="C32" s="26" t="s">
        <v>40</v>
      </c>
      <c r="D32" s="30"/>
      <c r="E32" s="31"/>
      <c r="F32" s="29">
        <v>4808</v>
      </c>
      <c r="G32" s="29">
        <v>5105</v>
      </c>
    </row>
    <row r="33" spans="1:7" s="5" customFormat="1" ht="12.75" customHeight="1" x14ac:dyDescent="0.2">
      <c r="A33" s="24" t="s">
        <v>41</v>
      </c>
      <c r="B33" s="25"/>
      <c r="C33" s="26" t="s">
        <v>42</v>
      </c>
      <c r="D33" s="30"/>
      <c r="E33" s="31"/>
      <c r="F33" s="29"/>
      <c r="G33" s="29"/>
    </row>
    <row r="34" spans="1:7" s="5" customFormat="1" ht="12.75" customHeight="1" x14ac:dyDescent="0.2">
      <c r="A34" s="24" t="s">
        <v>43</v>
      </c>
      <c r="B34" s="25"/>
      <c r="C34" s="26" t="s">
        <v>44</v>
      </c>
      <c r="D34" s="30"/>
      <c r="E34" s="31"/>
      <c r="F34" s="29"/>
      <c r="G34" s="29"/>
    </row>
    <row r="35" spans="1:7" s="5" customFormat="1" ht="12.75" customHeight="1" x14ac:dyDescent="0.2">
      <c r="A35" s="24" t="s">
        <v>45</v>
      </c>
      <c r="B35" s="25"/>
      <c r="C35" s="26" t="s">
        <v>46</v>
      </c>
      <c r="D35" s="30"/>
      <c r="E35" s="31"/>
      <c r="F35" s="29"/>
      <c r="G35" s="29">
        <v>26</v>
      </c>
    </row>
    <row r="36" spans="1:7" s="5" customFormat="1" ht="12.75" customHeight="1" x14ac:dyDescent="0.2">
      <c r="A36" s="24" t="s">
        <v>47</v>
      </c>
      <c r="B36" s="40"/>
      <c r="C36" s="41" t="s">
        <v>48</v>
      </c>
      <c r="D36" s="42"/>
      <c r="E36" s="31"/>
      <c r="F36" s="29"/>
      <c r="G36" s="29"/>
    </row>
    <row r="37" spans="1:7" s="5" customFormat="1" ht="12.75" customHeight="1" x14ac:dyDescent="0.2">
      <c r="A37" s="24" t="s">
        <v>49</v>
      </c>
      <c r="B37" s="25"/>
      <c r="C37" s="26" t="s">
        <v>50</v>
      </c>
      <c r="D37" s="30"/>
      <c r="E37" s="32"/>
      <c r="F37" s="29"/>
      <c r="G37" s="29"/>
    </row>
    <row r="38" spans="1:7" s="5" customFormat="1" ht="12.75" customHeight="1" x14ac:dyDescent="0.2">
      <c r="A38" s="43" t="s">
        <v>51</v>
      </c>
      <c r="B38" s="44" t="s">
        <v>52</v>
      </c>
      <c r="C38" s="44"/>
      <c r="D38" s="32"/>
      <c r="E38" s="32"/>
      <c r="F38" s="29"/>
      <c r="G38" s="29"/>
    </row>
    <row r="39" spans="1:7" s="5" customFormat="1" ht="12.75" customHeight="1" x14ac:dyDescent="0.2">
      <c r="A39" s="43" t="s">
        <v>53</v>
      </c>
      <c r="B39" s="44" t="s">
        <v>54</v>
      </c>
      <c r="C39" s="44"/>
      <c r="D39" s="32"/>
      <c r="E39" s="31"/>
      <c r="F39" s="29"/>
      <c r="G39" s="29"/>
    </row>
    <row r="40" spans="1:7" s="5" customFormat="1" ht="12.75" customHeight="1" x14ac:dyDescent="0.2">
      <c r="A40" s="12" t="s">
        <v>55</v>
      </c>
      <c r="B40" s="45" t="s">
        <v>56</v>
      </c>
      <c r="C40" s="46"/>
      <c r="D40" s="47"/>
      <c r="E40" s="31"/>
      <c r="F40" s="48"/>
      <c r="G40" s="48"/>
    </row>
    <row r="41" spans="1:7" s="5" customFormat="1" ht="12.75" customHeight="1" x14ac:dyDescent="0.2">
      <c r="A41" s="49" t="s">
        <v>57</v>
      </c>
      <c r="B41" s="50" t="s">
        <v>58</v>
      </c>
      <c r="C41" s="51"/>
      <c r="D41" s="52"/>
      <c r="E41" s="39"/>
      <c r="F41" s="18">
        <f>F42+F48++F49+F56+F57</f>
        <v>151948</v>
      </c>
      <c r="G41" s="18">
        <f>G42+G48++G49+G56+G57</f>
        <v>100705</v>
      </c>
    </row>
    <row r="42" spans="1:7" s="5" customFormat="1" ht="12.75" customHeight="1" x14ac:dyDescent="0.2">
      <c r="A42" s="53" t="s">
        <v>17</v>
      </c>
      <c r="B42" s="54" t="s">
        <v>59</v>
      </c>
      <c r="C42" s="55"/>
      <c r="D42" s="56"/>
      <c r="E42" s="39"/>
      <c r="F42" s="23">
        <f>F43+F44+F45+F46+F47</f>
        <v>1125</v>
      </c>
      <c r="G42" s="23">
        <f>G43+G44+G45+G46+G47</f>
        <v>742</v>
      </c>
    </row>
    <row r="43" spans="1:7" s="5" customFormat="1" ht="12.75" customHeight="1" x14ac:dyDescent="0.2">
      <c r="A43" s="57" t="s">
        <v>19</v>
      </c>
      <c r="B43" s="40"/>
      <c r="C43" s="41" t="s">
        <v>60</v>
      </c>
      <c r="D43" s="42"/>
      <c r="E43" s="31"/>
      <c r="F43" s="29"/>
      <c r="G43" s="29"/>
    </row>
    <row r="44" spans="1:7" s="5" customFormat="1" ht="12.75" customHeight="1" x14ac:dyDescent="0.2">
      <c r="A44" s="57" t="s">
        <v>21</v>
      </c>
      <c r="B44" s="40"/>
      <c r="C44" s="41" t="s">
        <v>61</v>
      </c>
      <c r="D44" s="42"/>
      <c r="E44" s="31"/>
      <c r="F44" s="29">
        <v>1125</v>
      </c>
      <c r="G44" s="29">
        <v>742</v>
      </c>
    </row>
    <row r="45" spans="1:7" s="5" customFormat="1" x14ac:dyDescent="0.2">
      <c r="A45" s="57" t="s">
        <v>23</v>
      </c>
      <c r="B45" s="40"/>
      <c r="C45" s="41" t="s">
        <v>62</v>
      </c>
      <c r="D45" s="42"/>
      <c r="E45" s="31"/>
      <c r="F45" s="29"/>
      <c r="G45" s="29"/>
    </row>
    <row r="46" spans="1:7" s="5" customFormat="1" x14ac:dyDescent="0.2">
      <c r="A46" s="57" t="s">
        <v>25</v>
      </c>
      <c r="B46" s="40"/>
      <c r="C46" s="41" t="s">
        <v>63</v>
      </c>
      <c r="D46" s="42"/>
      <c r="E46" s="31"/>
      <c r="F46" s="29"/>
      <c r="G46" s="29"/>
    </row>
    <row r="47" spans="1:7" s="5" customFormat="1" ht="12.75" customHeight="1" x14ac:dyDescent="0.2">
      <c r="A47" s="57" t="s">
        <v>27</v>
      </c>
      <c r="B47" s="58"/>
      <c r="C47" s="187" t="s">
        <v>64</v>
      </c>
      <c r="D47" s="187"/>
      <c r="E47" s="31"/>
      <c r="F47" s="29"/>
      <c r="G47" s="29"/>
    </row>
    <row r="48" spans="1:7" s="5" customFormat="1" ht="12.75" customHeight="1" x14ac:dyDescent="0.2">
      <c r="A48" s="59" t="s">
        <v>29</v>
      </c>
      <c r="B48" s="60" t="s">
        <v>65</v>
      </c>
      <c r="C48" s="61"/>
      <c r="D48" s="62"/>
      <c r="E48" s="32"/>
      <c r="F48" s="29"/>
      <c r="G48" s="29"/>
    </row>
    <row r="49" spans="1:7" s="5" customFormat="1" ht="12.75" customHeight="1" x14ac:dyDescent="0.2">
      <c r="A49" s="53" t="s">
        <v>51</v>
      </c>
      <c r="B49" s="54" t="s">
        <v>66</v>
      </c>
      <c r="C49" s="55"/>
      <c r="D49" s="56"/>
      <c r="E49" s="39"/>
      <c r="F49" s="23">
        <f>F50+F51+F52+F53+F54+F55</f>
        <v>148098</v>
      </c>
      <c r="G49" s="23">
        <f>G50+G51+G52+G53+G54+G55</f>
        <v>96957</v>
      </c>
    </row>
    <row r="50" spans="1:7" s="5" customFormat="1" ht="12.75" customHeight="1" x14ac:dyDescent="0.2">
      <c r="A50" s="57" t="s">
        <v>67</v>
      </c>
      <c r="B50" s="63"/>
      <c r="C50" s="64" t="s">
        <v>68</v>
      </c>
      <c r="D50" s="65"/>
      <c r="E50" s="32"/>
      <c r="F50" s="29"/>
      <c r="G50" s="29"/>
    </row>
    <row r="51" spans="1:7" s="5" customFormat="1" ht="12.75" customHeight="1" x14ac:dyDescent="0.2">
      <c r="A51" s="66" t="s">
        <v>69</v>
      </c>
      <c r="B51" s="40"/>
      <c r="C51" s="41" t="s">
        <v>70</v>
      </c>
      <c r="D51" s="67"/>
      <c r="E51" s="68"/>
      <c r="F51" s="69"/>
      <c r="G51" s="69"/>
    </row>
    <row r="52" spans="1:7" s="5" customFormat="1" ht="12.75" customHeight="1" x14ac:dyDescent="0.2">
      <c r="A52" s="57" t="s">
        <v>71</v>
      </c>
      <c r="B52" s="40"/>
      <c r="C52" s="41" t="s">
        <v>72</v>
      </c>
      <c r="D52" s="42"/>
      <c r="E52" s="32"/>
      <c r="F52" s="29"/>
      <c r="G52" s="29"/>
    </row>
    <row r="53" spans="1:7" s="5" customFormat="1" ht="12.75" customHeight="1" x14ac:dyDescent="0.2">
      <c r="A53" s="57" t="s">
        <v>73</v>
      </c>
      <c r="B53" s="40"/>
      <c r="C53" s="187" t="s">
        <v>74</v>
      </c>
      <c r="D53" s="187"/>
      <c r="E53" s="32"/>
      <c r="F53" s="29">
        <v>7666</v>
      </c>
      <c r="G53" s="29">
        <v>5632</v>
      </c>
    </row>
    <row r="54" spans="1:7" s="5" customFormat="1" ht="12.75" customHeight="1" x14ac:dyDescent="0.2">
      <c r="A54" s="57" t="s">
        <v>75</v>
      </c>
      <c r="B54" s="40"/>
      <c r="C54" s="41" t="s">
        <v>76</v>
      </c>
      <c r="D54" s="42"/>
      <c r="E54" s="32"/>
      <c r="F54" s="29">
        <v>140432</v>
      </c>
      <c r="G54" s="29">
        <v>91325</v>
      </c>
    </row>
    <row r="55" spans="1:7" s="5" customFormat="1" ht="12.75" customHeight="1" x14ac:dyDescent="0.2">
      <c r="A55" s="57" t="s">
        <v>77</v>
      </c>
      <c r="B55" s="40"/>
      <c r="C55" s="41" t="s">
        <v>78</v>
      </c>
      <c r="D55" s="42"/>
      <c r="E55" s="32"/>
      <c r="F55" s="29"/>
      <c r="G55" s="29"/>
    </row>
    <row r="56" spans="1:7" s="5" customFormat="1" ht="12.75" customHeight="1" x14ac:dyDescent="0.2">
      <c r="A56" s="59" t="s">
        <v>53</v>
      </c>
      <c r="B56" s="70" t="s">
        <v>79</v>
      </c>
      <c r="C56" s="70"/>
      <c r="D56" s="71"/>
      <c r="E56" s="32"/>
      <c r="F56" s="29"/>
      <c r="G56" s="29"/>
    </row>
    <row r="57" spans="1:7" s="5" customFormat="1" ht="12.75" customHeight="1" x14ac:dyDescent="0.2">
      <c r="A57" s="59" t="s">
        <v>80</v>
      </c>
      <c r="B57" s="70" t="s">
        <v>81</v>
      </c>
      <c r="C57" s="70"/>
      <c r="D57" s="71"/>
      <c r="E57" s="32"/>
      <c r="F57" s="29">
        <v>2725</v>
      </c>
      <c r="G57" s="29">
        <v>3006</v>
      </c>
    </row>
    <row r="58" spans="1:7" s="5" customFormat="1" ht="12.75" customHeight="1" x14ac:dyDescent="0.2">
      <c r="A58" s="72"/>
      <c r="B58" s="73" t="s">
        <v>82</v>
      </c>
      <c r="C58" s="74"/>
      <c r="D58" s="75"/>
      <c r="E58" s="76"/>
      <c r="F58" s="77">
        <f>F20+F40+F41</f>
        <v>537888</v>
      </c>
      <c r="G58" s="77">
        <f>G20+G40+G41</f>
        <v>489602</v>
      </c>
    </row>
    <row r="59" spans="1:7" s="5" customFormat="1" ht="12.75" customHeight="1" x14ac:dyDescent="0.2">
      <c r="A59" s="78" t="s">
        <v>83</v>
      </c>
      <c r="B59" s="79" t="s">
        <v>84</v>
      </c>
      <c r="C59" s="79"/>
      <c r="D59" s="80"/>
      <c r="E59" s="81"/>
      <c r="F59" s="82">
        <f>F60+F61+F62+F63</f>
        <v>388006</v>
      </c>
      <c r="G59" s="82">
        <f>G60+G61+G62+G63</f>
        <v>391903</v>
      </c>
    </row>
    <row r="60" spans="1:7" s="5" customFormat="1" ht="12.75" customHeight="1" x14ac:dyDescent="0.2">
      <c r="A60" s="43" t="s">
        <v>17</v>
      </c>
      <c r="B60" s="44" t="s">
        <v>85</v>
      </c>
      <c r="C60" s="44"/>
      <c r="D60" s="32"/>
      <c r="E60" s="32"/>
      <c r="F60" s="29">
        <v>-628</v>
      </c>
      <c r="G60" s="29">
        <v>0</v>
      </c>
    </row>
    <row r="61" spans="1:7" s="5" customFormat="1" ht="12.75" customHeight="1" x14ac:dyDescent="0.2">
      <c r="A61" s="83" t="s">
        <v>29</v>
      </c>
      <c r="B61" s="84" t="s">
        <v>86</v>
      </c>
      <c r="C61" s="85"/>
      <c r="D61" s="86"/>
      <c r="E61" s="87"/>
      <c r="F61" s="88">
        <v>384201</v>
      </c>
      <c r="G61" s="88">
        <v>387113</v>
      </c>
    </row>
    <row r="62" spans="1:7" s="5" customFormat="1" ht="12.75" customHeight="1" x14ac:dyDescent="0.2">
      <c r="A62" s="43" t="s">
        <v>51</v>
      </c>
      <c r="B62" s="188" t="s">
        <v>87</v>
      </c>
      <c r="C62" s="188"/>
      <c r="D62" s="188"/>
      <c r="E62" s="32"/>
      <c r="F62" s="29">
        <v>0</v>
      </c>
      <c r="G62" s="29">
        <v>0</v>
      </c>
    </row>
    <row r="63" spans="1:7" s="5" customFormat="1" ht="12.75" customHeight="1" x14ac:dyDescent="0.2">
      <c r="A63" s="43" t="s">
        <v>88</v>
      </c>
      <c r="B63" s="44" t="s">
        <v>89</v>
      </c>
      <c r="C63" s="25"/>
      <c r="D63" s="89"/>
      <c r="E63" s="32"/>
      <c r="F63" s="29">
        <v>4433</v>
      </c>
      <c r="G63" s="29">
        <v>4790</v>
      </c>
    </row>
    <row r="64" spans="1:7" s="5" customFormat="1" ht="12.75" customHeight="1" x14ac:dyDescent="0.2">
      <c r="A64" s="13" t="s">
        <v>90</v>
      </c>
      <c r="B64" s="14" t="s">
        <v>91</v>
      </c>
      <c r="C64" s="15"/>
      <c r="D64" s="16"/>
      <c r="E64" s="39"/>
      <c r="F64" s="18">
        <f>F65+F69</f>
        <v>147911</v>
      </c>
      <c r="G64" s="18">
        <f>G65+G69</f>
        <v>89469</v>
      </c>
    </row>
    <row r="65" spans="1:7" s="5" customFormat="1" ht="12.75" customHeight="1" x14ac:dyDescent="0.2">
      <c r="A65" s="19" t="s">
        <v>17</v>
      </c>
      <c r="B65" s="20" t="s">
        <v>92</v>
      </c>
      <c r="C65" s="90"/>
      <c r="D65" s="91"/>
      <c r="E65" s="39"/>
      <c r="F65" s="23">
        <f>F66+F67+F68</f>
        <v>0</v>
      </c>
      <c r="G65" s="23">
        <f>G66+G67+G68</f>
        <v>0</v>
      </c>
    </row>
    <row r="66" spans="1:7" s="5" customFormat="1" x14ac:dyDescent="0.2">
      <c r="A66" s="24" t="s">
        <v>19</v>
      </c>
      <c r="B66" s="92"/>
      <c r="C66" s="26" t="s">
        <v>93</v>
      </c>
      <c r="D66" s="93"/>
      <c r="E66" s="32"/>
      <c r="F66" s="29"/>
      <c r="G66" s="29"/>
    </row>
    <row r="67" spans="1:7" s="5" customFormat="1" ht="12.75" customHeight="1" x14ac:dyDescent="0.2">
      <c r="A67" s="24" t="s">
        <v>21</v>
      </c>
      <c r="B67" s="25"/>
      <c r="C67" s="26" t="s">
        <v>94</v>
      </c>
      <c r="D67" s="30"/>
      <c r="E67" s="32"/>
      <c r="F67" s="29"/>
      <c r="G67" s="29"/>
    </row>
    <row r="68" spans="1:7" s="5" customFormat="1" ht="12.75" customHeight="1" x14ac:dyDescent="0.2">
      <c r="A68" s="24" t="s">
        <v>95</v>
      </c>
      <c r="B68" s="25"/>
      <c r="C68" s="26" t="s">
        <v>96</v>
      </c>
      <c r="D68" s="30"/>
      <c r="E68" s="31"/>
      <c r="F68" s="29"/>
      <c r="G68" s="29"/>
    </row>
    <row r="69" spans="1:7" s="99" customFormat="1" ht="12.75" customHeight="1" x14ac:dyDescent="0.2">
      <c r="A69" s="53" t="s">
        <v>29</v>
      </c>
      <c r="B69" s="94" t="s">
        <v>97</v>
      </c>
      <c r="C69" s="95"/>
      <c r="D69" s="96"/>
      <c r="E69" s="97"/>
      <c r="F69" s="98">
        <f>F70+F71+F72+F73+F74+F75+F78+F79+F80+F81+F82+F83</f>
        <v>147911</v>
      </c>
      <c r="G69" s="98">
        <f>G70+G71+G72+G73+G74+G75+G78+G79+G80+G81+G82+G83</f>
        <v>89469</v>
      </c>
    </row>
    <row r="70" spans="1:7" s="5" customFormat="1" ht="12.75" customHeight="1" x14ac:dyDescent="0.2">
      <c r="A70" s="24" t="s">
        <v>31</v>
      </c>
      <c r="B70" s="25"/>
      <c r="C70" s="26" t="s">
        <v>98</v>
      </c>
      <c r="D70" s="27"/>
      <c r="E70" s="32"/>
      <c r="F70" s="29"/>
      <c r="G70" s="29"/>
    </row>
    <row r="71" spans="1:7" s="5" customFormat="1" ht="12.75" customHeight="1" x14ac:dyDescent="0.2">
      <c r="A71" s="24" t="s">
        <v>33</v>
      </c>
      <c r="B71" s="92"/>
      <c r="C71" s="26" t="s">
        <v>99</v>
      </c>
      <c r="D71" s="93"/>
      <c r="E71" s="32"/>
      <c r="F71" s="29"/>
      <c r="G71" s="29"/>
    </row>
    <row r="72" spans="1:7" s="5" customFormat="1" x14ac:dyDescent="0.2">
      <c r="A72" s="24" t="s">
        <v>35</v>
      </c>
      <c r="B72" s="92"/>
      <c r="C72" s="26" t="s">
        <v>100</v>
      </c>
      <c r="D72" s="93"/>
      <c r="E72" s="32"/>
      <c r="F72" s="29"/>
      <c r="G72" s="29"/>
    </row>
    <row r="73" spans="1:7" s="5" customFormat="1" x14ac:dyDescent="0.2">
      <c r="A73" s="100" t="s">
        <v>37</v>
      </c>
      <c r="B73" s="63"/>
      <c r="C73" s="101" t="s">
        <v>101</v>
      </c>
      <c r="D73" s="65"/>
      <c r="E73" s="32"/>
      <c r="F73" s="29"/>
      <c r="G73" s="29"/>
    </row>
    <row r="74" spans="1:7" s="5" customFormat="1" x14ac:dyDescent="0.2">
      <c r="A74" s="43" t="s">
        <v>39</v>
      </c>
      <c r="B74" s="34"/>
      <c r="C74" s="34" t="s">
        <v>102</v>
      </c>
      <c r="D74" s="27"/>
      <c r="E74" s="27"/>
      <c r="F74" s="29"/>
      <c r="G74" s="29"/>
    </row>
    <row r="75" spans="1:7" s="5" customFormat="1" ht="12.75" customHeight="1" x14ac:dyDescent="0.2">
      <c r="A75" s="102" t="s">
        <v>41</v>
      </c>
      <c r="B75" s="95"/>
      <c r="C75" s="103" t="s">
        <v>103</v>
      </c>
      <c r="D75" s="104"/>
      <c r="E75" s="39"/>
      <c r="F75" s="23">
        <f>F76+F77</f>
        <v>13300</v>
      </c>
      <c r="G75" s="23">
        <f>G76+G77</f>
        <v>7023</v>
      </c>
    </row>
    <row r="76" spans="1:7" s="5" customFormat="1" ht="12.75" customHeight="1" x14ac:dyDescent="0.2">
      <c r="A76" s="57" t="s">
        <v>104</v>
      </c>
      <c r="B76" s="40"/>
      <c r="C76" s="67"/>
      <c r="D76" s="42" t="s">
        <v>105</v>
      </c>
      <c r="E76" s="32"/>
      <c r="F76" s="29"/>
      <c r="G76" s="29"/>
    </row>
    <row r="77" spans="1:7" s="5" customFormat="1" ht="12.75" customHeight="1" x14ac:dyDescent="0.2">
      <c r="A77" s="57" t="s">
        <v>106</v>
      </c>
      <c r="B77" s="40"/>
      <c r="C77" s="67"/>
      <c r="D77" s="42" t="s">
        <v>107</v>
      </c>
      <c r="E77" s="31"/>
      <c r="F77" s="29">
        <v>13300</v>
      </c>
      <c r="G77" s="29">
        <v>7023</v>
      </c>
    </row>
    <row r="78" spans="1:7" s="5" customFormat="1" ht="12.75" customHeight="1" x14ac:dyDescent="0.2">
      <c r="A78" s="57" t="s">
        <v>43</v>
      </c>
      <c r="B78" s="61"/>
      <c r="C78" s="105" t="s">
        <v>108</v>
      </c>
      <c r="D78" s="106"/>
      <c r="E78" s="31"/>
      <c r="F78" s="29"/>
      <c r="G78" s="29"/>
    </row>
    <row r="79" spans="1:7" s="5" customFormat="1" ht="12.75" customHeight="1" x14ac:dyDescent="0.2">
      <c r="A79" s="57" t="s">
        <v>45</v>
      </c>
      <c r="B79" s="107"/>
      <c r="C79" s="41" t="s">
        <v>109</v>
      </c>
      <c r="D79" s="108"/>
      <c r="E79" s="32"/>
      <c r="F79" s="29"/>
      <c r="G79" s="29"/>
    </row>
    <row r="80" spans="1:7" s="5" customFormat="1" ht="12.75" customHeight="1" x14ac:dyDescent="0.2">
      <c r="A80" s="57" t="s">
        <v>47</v>
      </c>
      <c r="B80" s="25"/>
      <c r="C80" s="26" t="s">
        <v>110</v>
      </c>
      <c r="D80" s="30"/>
      <c r="E80" s="32"/>
      <c r="F80" s="29">
        <v>47771</v>
      </c>
      <c r="G80" s="29">
        <v>38498</v>
      </c>
    </row>
    <row r="81" spans="1:9" s="5" customFormat="1" ht="12.75" customHeight="1" x14ac:dyDescent="0.2">
      <c r="A81" s="57" t="s">
        <v>49</v>
      </c>
      <c r="B81" s="25"/>
      <c r="C81" s="26" t="s">
        <v>111</v>
      </c>
      <c r="D81" s="30"/>
      <c r="E81" s="32"/>
      <c r="F81" s="29">
        <v>42892</v>
      </c>
      <c r="G81" s="29"/>
    </row>
    <row r="82" spans="1:9" s="5" customFormat="1" ht="12.75" customHeight="1" x14ac:dyDescent="0.2">
      <c r="A82" s="24" t="s">
        <v>112</v>
      </c>
      <c r="B82" s="40"/>
      <c r="C82" s="41" t="s">
        <v>113</v>
      </c>
      <c r="D82" s="42"/>
      <c r="E82" s="32"/>
      <c r="F82" s="29">
        <v>43948</v>
      </c>
      <c r="G82" s="29">
        <v>43948</v>
      </c>
    </row>
    <row r="83" spans="1:9" s="5" customFormat="1" ht="12.75" customHeight="1" x14ac:dyDescent="0.2">
      <c r="A83" s="24" t="s">
        <v>114</v>
      </c>
      <c r="B83" s="25"/>
      <c r="C83" s="26" t="s">
        <v>115</v>
      </c>
      <c r="D83" s="30"/>
      <c r="E83" s="31"/>
      <c r="F83" s="29"/>
      <c r="G83" s="29"/>
    </row>
    <row r="84" spans="1:9" s="5" customFormat="1" ht="12.75" customHeight="1" x14ac:dyDescent="0.2">
      <c r="A84" s="13" t="s">
        <v>116</v>
      </c>
      <c r="B84" s="79" t="s">
        <v>117</v>
      </c>
      <c r="C84" s="109"/>
      <c r="D84" s="110"/>
      <c r="E84" s="111"/>
      <c r="F84" s="18">
        <f>F85+F86+F89+F90</f>
        <v>1971</v>
      </c>
      <c r="G84" s="18">
        <f>G85+G86+G89+G90</f>
        <v>8230</v>
      </c>
      <c r="I84" s="5">
        <f>SUM(F58-F59-F64)</f>
        <v>1971</v>
      </c>
    </row>
    <row r="85" spans="1:9" s="5" customFormat="1" ht="12.75" customHeight="1" x14ac:dyDescent="0.2">
      <c r="A85" s="43" t="s">
        <v>17</v>
      </c>
      <c r="B85" s="44" t="s">
        <v>118</v>
      </c>
      <c r="C85" s="25"/>
      <c r="D85" s="89"/>
      <c r="E85" s="31"/>
      <c r="F85" s="29"/>
      <c r="G85" s="29"/>
    </row>
    <row r="86" spans="1:9" s="5" customFormat="1" ht="12.75" customHeight="1" x14ac:dyDescent="0.2">
      <c r="A86" s="19" t="s">
        <v>29</v>
      </c>
      <c r="B86" s="20" t="s">
        <v>119</v>
      </c>
      <c r="C86" s="90"/>
      <c r="D86" s="91"/>
      <c r="E86" s="39"/>
      <c r="F86" s="23">
        <f>F87+F88</f>
        <v>0</v>
      </c>
      <c r="G86" s="23">
        <f>G87+G88</f>
        <v>0</v>
      </c>
    </row>
    <row r="87" spans="1:9" s="5" customFormat="1" ht="12.75" customHeight="1" x14ac:dyDescent="0.2">
      <c r="A87" s="24" t="s">
        <v>31</v>
      </c>
      <c r="B87" s="25"/>
      <c r="C87" s="26" t="s">
        <v>120</v>
      </c>
      <c r="D87" s="30"/>
      <c r="E87" s="32"/>
      <c r="F87" s="29"/>
      <c r="G87" s="29"/>
    </row>
    <row r="88" spans="1:9" s="5" customFormat="1" ht="12.75" customHeight="1" x14ac:dyDescent="0.2">
      <c r="A88" s="24" t="s">
        <v>33</v>
      </c>
      <c r="B88" s="25"/>
      <c r="C88" s="26" t="s">
        <v>121</v>
      </c>
      <c r="D88" s="30"/>
      <c r="E88" s="32"/>
      <c r="F88" s="29"/>
      <c r="G88" s="29"/>
    </row>
    <row r="89" spans="1:9" s="5" customFormat="1" ht="12.75" customHeight="1" x14ac:dyDescent="0.2">
      <c r="A89" s="59" t="s">
        <v>51</v>
      </c>
      <c r="B89" s="67" t="s">
        <v>122</v>
      </c>
      <c r="C89" s="67"/>
      <c r="D89" s="112"/>
      <c r="E89" s="32"/>
      <c r="F89" s="29"/>
      <c r="G89" s="29"/>
    </row>
    <row r="90" spans="1:9" s="5" customFormat="1" ht="12.75" customHeight="1" x14ac:dyDescent="0.2">
      <c r="A90" s="35" t="s">
        <v>53</v>
      </c>
      <c r="B90" s="36" t="s">
        <v>123</v>
      </c>
      <c r="C90" s="37"/>
      <c r="D90" s="38"/>
      <c r="E90" s="39"/>
      <c r="F90" s="23">
        <f>F91+F92</f>
        <v>1971</v>
      </c>
      <c r="G90" s="23">
        <f>G91+G92</f>
        <v>8230</v>
      </c>
    </row>
    <row r="91" spans="1:9" s="5" customFormat="1" ht="12.75" customHeight="1" x14ac:dyDescent="0.2">
      <c r="A91" s="113" t="s">
        <v>124</v>
      </c>
      <c r="B91" s="15"/>
      <c r="C91" s="114" t="s">
        <v>125</v>
      </c>
      <c r="D91" s="115"/>
      <c r="E91" s="111"/>
      <c r="F91" s="23">
        <v>-6259</v>
      </c>
      <c r="G91" s="23">
        <v>-3056</v>
      </c>
    </row>
    <row r="92" spans="1:9" s="5" customFormat="1" ht="12.75" customHeight="1" x14ac:dyDescent="0.2">
      <c r="A92" s="113" t="s">
        <v>126</v>
      </c>
      <c r="B92" s="15"/>
      <c r="C92" s="114" t="s">
        <v>127</v>
      </c>
      <c r="D92" s="115"/>
      <c r="E92" s="111"/>
      <c r="F92" s="23">
        <v>8230</v>
      </c>
      <c r="G92" s="23">
        <v>11286</v>
      </c>
    </row>
    <row r="93" spans="1:9" s="5" customFormat="1" ht="12.75" customHeight="1" x14ac:dyDescent="0.2">
      <c r="A93" s="12" t="s">
        <v>128</v>
      </c>
      <c r="B93" s="116" t="s">
        <v>129</v>
      </c>
      <c r="C93" s="117"/>
      <c r="D93" s="117"/>
      <c r="E93" s="31"/>
      <c r="F93" s="48"/>
      <c r="G93" s="48"/>
    </row>
    <row r="94" spans="1:9" s="5" customFormat="1" ht="25.5" customHeight="1" x14ac:dyDescent="0.2">
      <c r="A94" s="13"/>
      <c r="B94" s="189" t="s">
        <v>130</v>
      </c>
      <c r="C94" s="189"/>
      <c r="D94" s="189"/>
      <c r="E94" s="118"/>
      <c r="F94" s="18">
        <f>F59+F64+F84+F93</f>
        <v>537888</v>
      </c>
      <c r="G94" s="18">
        <f>G59+G64+G84+G93</f>
        <v>489602</v>
      </c>
    </row>
    <row r="95" spans="1:9" s="5" customFormat="1" x14ac:dyDescent="0.2">
      <c r="A95" s="119"/>
      <c r="B95" s="120"/>
      <c r="C95" s="120"/>
      <c r="D95" s="120"/>
      <c r="E95" s="120"/>
      <c r="F95" s="2"/>
      <c r="G95" s="2"/>
    </row>
    <row r="96" spans="1:9" s="5" customFormat="1" ht="12.75" customHeight="1" x14ac:dyDescent="0.2">
      <c r="A96" s="180" t="s">
        <v>131</v>
      </c>
      <c r="B96" s="181"/>
      <c r="C96" s="181"/>
      <c r="D96" s="181"/>
      <c r="E96" s="181"/>
      <c r="F96" s="182" t="s">
        <v>132</v>
      </c>
      <c r="G96" s="183"/>
    </row>
    <row r="97" spans="1:7" s="5" customFormat="1" ht="12.75" customHeight="1" x14ac:dyDescent="0.2">
      <c r="A97" s="184" t="s">
        <v>133</v>
      </c>
      <c r="B97" s="184"/>
      <c r="C97" s="184"/>
      <c r="D97" s="184"/>
      <c r="E97" s="184"/>
      <c r="F97" s="184" t="s">
        <v>134</v>
      </c>
      <c r="G97" s="184"/>
    </row>
    <row r="98" spans="1:7" s="5" customFormat="1" x14ac:dyDescent="0.2">
      <c r="A98" s="121"/>
      <c r="B98" s="121"/>
      <c r="C98" s="121"/>
      <c r="D98" s="121"/>
      <c r="E98" s="122"/>
      <c r="F98" s="9"/>
      <c r="G98" s="9"/>
    </row>
    <row r="99" spans="1:7" s="5" customFormat="1" x14ac:dyDescent="0.2">
      <c r="E99" s="2"/>
    </row>
    <row r="100" spans="1:7" s="5" customFormat="1" x14ac:dyDescent="0.2">
      <c r="E100" s="2"/>
    </row>
    <row r="101" spans="1:7" s="5" customFormat="1" x14ac:dyDescent="0.2">
      <c r="E101" s="2"/>
    </row>
    <row r="102" spans="1:7" s="5" customFormat="1" x14ac:dyDescent="0.2">
      <c r="E102" s="2"/>
    </row>
    <row r="103" spans="1:7" s="5" customFormat="1" x14ac:dyDescent="0.2">
      <c r="E103" s="2"/>
    </row>
    <row r="104" spans="1:7" s="5" customFormat="1" x14ac:dyDescent="0.2">
      <c r="E104" s="2"/>
    </row>
    <row r="105" spans="1:7" s="5" customFormat="1" x14ac:dyDescent="0.2">
      <c r="E105" s="2"/>
    </row>
    <row r="106" spans="1:7" s="5" customFormat="1" x14ac:dyDescent="0.2">
      <c r="E106" s="2"/>
    </row>
    <row r="107" spans="1:7" s="5" customFormat="1" x14ac:dyDescent="0.2">
      <c r="E107" s="2"/>
    </row>
    <row r="108" spans="1:7" s="5" customFormat="1" x14ac:dyDescent="0.2">
      <c r="E108" s="2"/>
    </row>
    <row r="109" spans="1:7" s="5" customFormat="1" x14ac:dyDescent="0.2">
      <c r="E109" s="2"/>
    </row>
    <row r="110" spans="1:7" s="5" customFormat="1" x14ac:dyDescent="0.2">
      <c r="E110" s="2"/>
    </row>
    <row r="111" spans="1:7" s="5" customFormat="1" x14ac:dyDescent="0.2">
      <c r="E111" s="2"/>
    </row>
    <row r="112" spans="1:7" s="5" customFormat="1" x14ac:dyDescent="0.2">
      <c r="E112" s="2"/>
    </row>
    <row r="113" spans="5:5" s="5" customFormat="1" x14ac:dyDescent="0.2">
      <c r="E113" s="2"/>
    </row>
    <row r="114" spans="5:5" s="5" customFormat="1" x14ac:dyDescent="0.2">
      <c r="E114" s="2"/>
    </row>
    <row r="115" spans="5:5" s="5" customFormat="1" x14ac:dyDescent="0.2">
      <c r="E115" s="2"/>
    </row>
    <row r="116" spans="5:5" s="5" customFormat="1" x14ac:dyDescent="0.2">
      <c r="E116" s="2"/>
    </row>
    <row r="117" spans="5:5" s="5" customFormat="1" x14ac:dyDescent="0.2">
      <c r="E117" s="2"/>
    </row>
    <row r="118" spans="5:5" s="5" customFormat="1" x14ac:dyDescent="0.2">
      <c r="E118" s="2"/>
    </row>
    <row r="119" spans="5:5" s="5" customFormat="1" x14ac:dyDescent="0.2">
      <c r="E119" s="2"/>
    </row>
    <row r="120" spans="5:5" s="5" customFormat="1" x14ac:dyDescent="0.2">
      <c r="E120" s="2"/>
    </row>
    <row r="121" spans="5:5" s="5" customFormat="1" x14ac:dyDescent="0.2">
      <c r="E121" s="2"/>
    </row>
  </sheetData>
  <mergeCells count="22">
    <mergeCell ref="A17:G17"/>
    <mergeCell ref="E2:G2"/>
    <mergeCell ref="E3:G3"/>
    <mergeCell ref="A5:G6"/>
    <mergeCell ref="A7:G7"/>
    <mergeCell ref="A8:G8"/>
    <mergeCell ref="A9:G9"/>
    <mergeCell ref="A10:G11"/>
    <mergeCell ref="A12:E12"/>
    <mergeCell ref="A13:G13"/>
    <mergeCell ref="A14:G14"/>
    <mergeCell ref="A16:G16"/>
    <mergeCell ref="A96:E96"/>
    <mergeCell ref="F96:G96"/>
    <mergeCell ref="A97:E97"/>
    <mergeCell ref="F97:G97"/>
    <mergeCell ref="D18:G18"/>
    <mergeCell ref="B19:D19"/>
    <mergeCell ref="C47:D47"/>
    <mergeCell ref="C53:D53"/>
    <mergeCell ref="B62:D62"/>
    <mergeCell ref="B94:D94"/>
  </mergeCells>
  <pageMargins left="0.35433070866141736" right="0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FS-20-4</vt:lpstr>
      <vt:lpstr>VRA</vt:lpstr>
      <vt:lpstr>FBA</vt:lpstr>
      <vt:lpstr>FBA!Print_Titles</vt:lpstr>
      <vt:lpstr>'FS-20-4'!Print_Titles</vt:lpstr>
      <vt:lpstr>VRA!Print_Titles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Buhaltere</cp:lastModifiedBy>
  <cp:lastPrinted>2014-04-11T06:48:26Z</cp:lastPrinted>
  <dcterms:created xsi:type="dcterms:W3CDTF">2012-04-17T07:04:17Z</dcterms:created>
  <dcterms:modified xsi:type="dcterms:W3CDTF">2014-04-11T06:48:36Z</dcterms:modified>
</cp:coreProperties>
</file>